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showObjects="none" showInkAnnotation="0"/>
  <mc:AlternateContent xmlns:mc="http://schemas.openxmlformats.org/markup-compatibility/2006">
    <mc:Choice Requires="x15">
      <x15ac:absPath xmlns:x15ac="http://schemas.microsoft.com/office/spreadsheetml/2010/11/ac" url="/Users/adam/Documents/Research/GEMLR/2016/"/>
    </mc:Choice>
  </mc:AlternateContent>
  <xr:revisionPtr revIDLastSave="0" documentId="13_ncr:1_{E00C609A-6A71-EE47-BD0C-A17D1E5A783E}" xr6:coauthVersionLast="45" xr6:coauthVersionMax="45" xr10:uidLastSave="{00000000-0000-0000-0000-000000000000}"/>
  <bookViews>
    <workbookView xWindow="0" yWindow="460" windowWidth="26340" windowHeight="13480" tabRatio="500" xr2:uid="{00000000-000D-0000-FFFF-FFFF00000000}"/>
  </bookViews>
  <sheets>
    <sheet name="MASTER" sheetId="1" r:id="rId1"/>
    <sheet name="H2 three reviewers" sheetId="3" r:id="rId2"/>
  </sheets>
  <definedNames>
    <definedName name="_xlnm._FilterDatabase" localSheetId="0" hidden="1">MASTER!$E$1:$E$719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" i="3" l="1"/>
  <c r="AA5" i="3"/>
  <c r="AB5" i="3"/>
  <c r="AG5" i="3"/>
  <c r="W701" i="1"/>
  <c r="W655" i="1"/>
  <c r="W652" i="1"/>
  <c r="W650" i="1"/>
  <c r="S707" i="1"/>
  <c r="W707" i="1"/>
  <c r="S708" i="1"/>
  <c r="W708" i="1"/>
  <c r="S709" i="1"/>
  <c r="W709" i="1"/>
  <c r="S710" i="1"/>
  <c r="W710" i="1"/>
  <c r="S711" i="1"/>
  <c r="W711" i="1"/>
  <c r="S712" i="1"/>
  <c r="W712" i="1"/>
  <c r="S713" i="1"/>
  <c r="W713" i="1"/>
  <c r="S714" i="1"/>
  <c r="W714" i="1"/>
  <c r="S715" i="1"/>
  <c r="W715" i="1"/>
  <c r="S716" i="1"/>
  <c r="W716" i="1"/>
  <c r="S717" i="1"/>
  <c r="W717" i="1"/>
  <c r="AG11" i="1"/>
  <c r="AG10" i="1"/>
  <c r="W419" i="1"/>
  <c r="W376" i="1"/>
  <c r="Q593" i="1"/>
  <c r="W593" i="1"/>
  <c r="Q2" i="1"/>
  <c r="R2" i="1"/>
  <c r="S2" i="1"/>
  <c r="W2" i="1"/>
  <c r="Q3" i="1"/>
  <c r="R3" i="1"/>
  <c r="S3" i="1"/>
  <c r="W3" i="1"/>
  <c r="Q4" i="1"/>
  <c r="R4" i="1"/>
  <c r="S4" i="1"/>
  <c r="W4" i="1"/>
  <c r="Q5" i="1"/>
  <c r="R5" i="1"/>
  <c r="S5" i="1"/>
  <c r="W5" i="1"/>
  <c r="Q6" i="1"/>
  <c r="R6" i="1"/>
  <c r="S6" i="1"/>
  <c r="W6" i="1"/>
  <c r="Q7" i="1"/>
  <c r="R7" i="1"/>
  <c r="S7" i="1"/>
  <c r="W7" i="1"/>
  <c r="W8" i="1"/>
  <c r="Q9" i="1"/>
  <c r="R9" i="1"/>
  <c r="S9" i="1"/>
  <c r="W9" i="1"/>
  <c r="Q10" i="1"/>
  <c r="R10" i="1"/>
  <c r="S10" i="1"/>
  <c r="W10" i="1"/>
  <c r="Q11" i="1"/>
  <c r="R11" i="1"/>
  <c r="S11" i="1"/>
  <c r="W11" i="1"/>
  <c r="Q12" i="1"/>
  <c r="R12" i="1"/>
  <c r="W12" i="1"/>
  <c r="Q13" i="1"/>
  <c r="R13" i="1"/>
  <c r="S13" i="1"/>
  <c r="W13" i="1"/>
  <c r="Q14" i="1"/>
  <c r="W14" i="1"/>
  <c r="Q15" i="1"/>
  <c r="R15" i="1"/>
  <c r="S15" i="1"/>
  <c r="W15" i="1"/>
  <c r="Q16" i="1"/>
  <c r="S16" i="1"/>
  <c r="W16" i="1"/>
  <c r="Q17" i="1"/>
  <c r="S17" i="1"/>
  <c r="W17" i="1"/>
  <c r="Q18" i="1"/>
  <c r="S18" i="1"/>
  <c r="W18" i="1"/>
  <c r="Q19" i="1"/>
  <c r="S19" i="1"/>
  <c r="W19" i="1"/>
  <c r="Q20" i="1"/>
  <c r="S20" i="1"/>
  <c r="W20" i="1"/>
  <c r="Q21" i="1"/>
  <c r="R21" i="1"/>
  <c r="S21" i="1"/>
  <c r="W21" i="1"/>
  <c r="Q22" i="1"/>
  <c r="R22" i="1"/>
  <c r="S22" i="1"/>
  <c r="W22" i="1"/>
  <c r="Q23" i="1"/>
  <c r="R23" i="1"/>
  <c r="S23" i="1"/>
  <c r="W23" i="1"/>
  <c r="Q24" i="1"/>
  <c r="S24" i="1"/>
  <c r="W24" i="1"/>
  <c r="Q25" i="1"/>
  <c r="R25" i="1"/>
  <c r="S25" i="1"/>
  <c r="W25" i="1"/>
  <c r="Q26" i="1"/>
  <c r="R26" i="1"/>
  <c r="S26" i="1"/>
  <c r="W26" i="1"/>
  <c r="Q27" i="1"/>
  <c r="R27" i="1"/>
  <c r="S27" i="1"/>
  <c r="W27" i="1"/>
  <c r="Q28" i="1"/>
  <c r="R28" i="1"/>
  <c r="S28" i="1"/>
  <c r="W28" i="1"/>
  <c r="Q29" i="1"/>
  <c r="R29" i="1"/>
  <c r="S29" i="1"/>
  <c r="W29" i="1"/>
  <c r="Q30" i="1"/>
  <c r="R30" i="1"/>
  <c r="S30" i="1"/>
  <c r="W30" i="1"/>
  <c r="Q31" i="1"/>
  <c r="R31" i="1"/>
  <c r="S31" i="1"/>
  <c r="W31" i="1"/>
  <c r="Q32" i="1"/>
  <c r="R32" i="1"/>
  <c r="S32" i="1"/>
  <c r="W32" i="1"/>
  <c r="Q33" i="1"/>
  <c r="R33" i="1"/>
  <c r="S33" i="1"/>
  <c r="W33" i="1"/>
  <c r="Q34" i="1"/>
  <c r="R34" i="1"/>
  <c r="S34" i="1"/>
  <c r="W34" i="1"/>
  <c r="Q35" i="1"/>
  <c r="R35" i="1"/>
  <c r="S35" i="1"/>
  <c r="W35" i="1"/>
  <c r="Q36" i="1"/>
  <c r="R36" i="1"/>
  <c r="S36" i="1"/>
  <c r="W36" i="1"/>
  <c r="S37" i="1"/>
  <c r="W37" i="1"/>
  <c r="S38" i="1"/>
  <c r="W38" i="1"/>
  <c r="S39" i="1"/>
  <c r="W39" i="1"/>
  <c r="S40" i="1"/>
  <c r="W40" i="1"/>
  <c r="S41" i="1"/>
  <c r="W41" i="1"/>
  <c r="S42" i="1"/>
  <c r="W42" i="1"/>
  <c r="S43" i="1"/>
  <c r="W43" i="1"/>
  <c r="S44" i="1"/>
  <c r="W44" i="1"/>
  <c r="S45" i="1"/>
  <c r="W45" i="1"/>
  <c r="S46" i="1"/>
  <c r="W46" i="1"/>
  <c r="S47" i="1"/>
  <c r="W47" i="1"/>
  <c r="S48" i="1"/>
  <c r="W48" i="1"/>
  <c r="S49" i="1"/>
  <c r="W49" i="1"/>
  <c r="S50" i="1"/>
  <c r="W50" i="1"/>
  <c r="S51" i="1"/>
  <c r="W51" i="1"/>
  <c r="S52" i="1"/>
  <c r="W52" i="1"/>
  <c r="W53" i="1"/>
  <c r="S54" i="1"/>
  <c r="W54" i="1"/>
  <c r="S55" i="1"/>
  <c r="W55" i="1"/>
  <c r="S56" i="1"/>
  <c r="W56" i="1"/>
  <c r="S57" i="1"/>
  <c r="W57" i="1"/>
  <c r="S58" i="1"/>
  <c r="W58" i="1"/>
  <c r="S59" i="1"/>
  <c r="W59" i="1"/>
  <c r="S60" i="1"/>
  <c r="W60" i="1"/>
  <c r="S61" i="1"/>
  <c r="W61" i="1"/>
  <c r="S62" i="1"/>
  <c r="W62" i="1"/>
  <c r="S63" i="1"/>
  <c r="W63" i="1"/>
  <c r="S64" i="1"/>
  <c r="W64" i="1"/>
  <c r="S65" i="1"/>
  <c r="W65" i="1"/>
  <c r="S66" i="1"/>
  <c r="W66" i="1"/>
  <c r="S67" i="1"/>
  <c r="W67" i="1"/>
  <c r="Q68" i="1"/>
  <c r="S68" i="1"/>
  <c r="W68" i="1"/>
  <c r="Q69" i="1"/>
  <c r="S69" i="1"/>
  <c r="W69" i="1"/>
  <c r="Q70" i="1"/>
  <c r="S70" i="1"/>
  <c r="W70" i="1"/>
  <c r="Q71" i="1"/>
  <c r="S71" i="1"/>
  <c r="W71" i="1"/>
  <c r="Q72" i="1"/>
  <c r="R72" i="1"/>
  <c r="S72" i="1"/>
  <c r="W72" i="1"/>
  <c r="Q73" i="1"/>
  <c r="R73" i="1"/>
  <c r="S73" i="1"/>
  <c r="W73" i="1"/>
  <c r="Q74" i="1"/>
  <c r="R74" i="1"/>
  <c r="S74" i="1"/>
  <c r="W74" i="1"/>
  <c r="S75" i="1"/>
  <c r="W75" i="1"/>
  <c r="S76" i="1"/>
  <c r="W76" i="1"/>
  <c r="S77" i="1"/>
  <c r="W77" i="1"/>
  <c r="S78" i="1"/>
  <c r="W78" i="1"/>
  <c r="S79" i="1"/>
  <c r="W79" i="1"/>
  <c r="S80" i="1"/>
  <c r="W80" i="1"/>
  <c r="Q81" i="1"/>
  <c r="S81" i="1"/>
  <c r="W81" i="1"/>
  <c r="S82" i="1"/>
  <c r="W82" i="1"/>
  <c r="Q83" i="1"/>
  <c r="S83" i="1"/>
  <c r="W83" i="1"/>
  <c r="Q84" i="1"/>
  <c r="S84" i="1"/>
  <c r="W84" i="1"/>
  <c r="Q85" i="1"/>
  <c r="S85" i="1"/>
  <c r="W85" i="1"/>
  <c r="W86" i="1"/>
  <c r="Q87" i="1"/>
  <c r="S87" i="1"/>
  <c r="W87" i="1"/>
  <c r="S88" i="1"/>
  <c r="W88" i="1"/>
  <c r="S89" i="1"/>
  <c r="W89" i="1"/>
  <c r="Q90" i="1"/>
  <c r="S90" i="1"/>
  <c r="W90" i="1"/>
  <c r="Q91" i="1"/>
  <c r="S91" i="1"/>
  <c r="W91" i="1"/>
  <c r="S92" i="1"/>
  <c r="W92" i="1"/>
  <c r="Q93" i="1"/>
  <c r="W93" i="1"/>
  <c r="Q94" i="1"/>
  <c r="S94" i="1"/>
  <c r="W94" i="1"/>
  <c r="S95" i="1"/>
  <c r="W95" i="1"/>
  <c r="S96" i="1"/>
  <c r="W96" i="1"/>
  <c r="S97" i="1"/>
  <c r="W97" i="1"/>
  <c r="Q98" i="1"/>
  <c r="S98" i="1"/>
  <c r="W98" i="1"/>
  <c r="Q99" i="1"/>
  <c r="S99" i="1"/>
  <c r="W99" i="1"/>
  <c r="Q100" i="1"/>
  <c r="S100" i="1"/>
  <c r="W100" i="1"/>
  <c r="Q101" i="1"/>
  <c r="S101" i="1"/>
  <c r="W101" i="1"/>
  <c r="S102" i="1"/>
  <c r="W102" i="1"/>
  <c r="S103" i="1"/>
  <c r="W103" i="1"/>
  <c r="S104" i="1"/>
  <c r="W104" i="1"/>
  <c r="Q105" i="1"/>
  <c r="S105" i="1"/>
  <c r="W105" i="1"/>
  <c r="Q106" i="1"/>
  <c r="S106" i="1"/>
  <c r="W106" i="1"/>
  <c r="R107" i="1"/>
  <c r="S107" i="1"/>
  <c r="W107" i="1"/>
  <c r="R108" i="1"/>
  <c r="S108" i="1"/>
  <c r="W108" i="1"/>
  <c r="R109" i="1"/>
  <c r="S109" i="1"/>
  <c r="W109" i="1"/>
  <c r="R110" i="1"/>
  <c r="S110" i="1"/>
  <c r="W110" i="1"/>
  <c r="R111" i="1"/>
  <c r="S111" i="1"/>
  <c r="W111" i="1"/>
  <c r="R112" i="1"/>
  <c r="S112" i="1"/>
  <c r="W112" i="1"/>
  <c r="R113" i="1"/>
  <c r="S113" i="1"/>
  <c r="W113" i="1"/>
  <c r="R114" i="1"/>
  <c r="S114" i="1"/>
  <c r="W114" i="1"/>
  <c r="R115" i="1"/>
  <c r="S115" i="1"/>
  <c r="W115" i="1"/>
  <c r="R116" i="1"/>
  <c r="S116" i="1"/>
  <c r="W116" i="1"/>
  <c r="R117" i="1"/>
  <c r="S117" i="1"/>
  <c r="W117" i="1"/>
  <c r="R118" i="1"/>
  <c r="S118" i="1"/>
  <c r="W118" i="1"/>
  <c r="R119" i="1"/>
  <c r="S119" i="1"/>
  <c r="W119" i="1"/>
  <c r="R120" i="1"/>
  <c r="S120" i="1"/>
  <c r="W120" i="1"/>
  <c r="R121" i="1"/>
  <c r="S121" i="1"/>
  <c r="W121" i="1"/>
  <c r="R122" i="1"/>
  <c r="S122" i="1"/>
  <c r="W122" i="1"/>
  <c r="R123" i="1"/>
  <c r="S123" i="1"/>
  <c r="W123" i="1"/>
  <c r="S124" i="1"/>
  <c r="W124" i="1"/>
  <c r="S125" i="1"/>
  <c r="W125" i="1"/>
  <c r="W126" i="1"/>
  <c r="S127" i="1"/>
  <c r="W127" i="1"/>
  <c r="S128" i="1"/>
  <c r="W128" i="1"/>
  <c r="S129" i="1"/>
  <c r="W129" i="1"/>
  <c r="W130" i="1"/>
  <c r="S131" i="1"/>
  <c r="W131" i="1"/>
  <c r="S132" i="1"/>
  <c r="W132" i="1"/>
  <c r="S133" i="1"/>
  <c r="W133" i="1"/>
  <c r="S134" i="1"/>
  <c r="W134" i="1"/>
  <c r="S135" i="1"/>
  <c r="W135" i="1"/>
  <c r="W136" i="1"/>
  <c r="S137" i="1"/>
  <c r="W137" i="1"/>
  <c r="S138" i="1"/>
  <c r="W138" i="1"/>
  <c r="S139" i="1"/>
  <c r="W139" i="1"/>
  <c r="S140" i="1"/>
  <c r="W140" i="1"/>
  <c r="S141" i="1"/>
  <c r="W141" i="1"/>
  <c r="R142" i="1"/>
  <c r="S142" i="1"/>
  <c r="W142" i="1"/>
  <c r="R143" i="1"/>
  <c r="S143" i="1"/>
  <c r="W143" i="1"/>
  <c r="Q144" i="1"/>
  <c r="W144" i="1"/>
  <c r="Q145" i="1"/>
  <c r="S145" i="1"/>
  <c r="W145" i="1"/>
  <c r="Q146" i="1"/>
  <c r="R146" i="1"/>
  <c r="S146" i="1"/>
  <c r="W146" i="1"/>
  <c r="Q147" i="1"/>
  <c r="S147" i="1"/>
  <c r="W147" i="1"/>
  <c r="Q148" i="1"/>
  <c r="S148" i="1"/>
  <c r="W148" i="1"/>
  <c r="Q149" i="1"/>
  <c r="S149" i="1"/>
  <c r="W149" i="1"/>
  <c r="Q150" i="1"/>
  <c r="R150" i="1"/>
  <c r="S150" i="1"/>
  <c r="W150" i="1"/>
  <c r="Q151" i="1"/>
  <c r="R151" i="1"/>
  <c r="W151" i="1"/>
  <c r="Q152" i="1"/>
  <c r="W152" i="1"/>
  <c r="S153" i="1"/>
  <c r="W153" i="1"/>
  <c r="S154" i="1"/>
  <c r="W154" i="1"/>
  <c r="S155" i="1"/>
  <c r="W155" i="1"/>
  <c r="Q156" i="1"/>
  <c r="R156" i="1"/>
  <c r="S156" i="1"/>
  <c r="W156" i="1"/>
  <c r="Q157" i="1"/>
  <c r="R157" i="1"/>
  <c r="S157" i="1"/>
  <c r="W157" i="1"/>
  <c r="Q158" i="1"/>
  <c r="R158" i="1"/>
  <c r="S158" i="1"/>
  <c r="W158" i="1"/>
  <c r="Q159" i="1"/>
  <c r="R159" i="1"/>
  <c r="S159" i="1"/>
  <c r="W159" i="1"/>
  <c r="Q160" i="1"/>
  <c r="R160" i="1"/>
  <c r="S160" i="1"/>
  <c r="W160" i="1"/>
  <c r="Q161" i="1"/>
  <c r="R161" i="1"/>
  <c r="S161" i="1"/>
  <c r="W161" i="1"/>
  <c r="Q162" i="1"/>
  <c r="R162" i="1"/>
  <c r="S162" i="1"/>
  <c r="W162" i="1"/>
  <c r="Q163" i="1"/>
  <c r="R163" i="1"/>
  <c r="S163" i="1"/>
  <c r="W163" i="1"/>
  <c r="Q164" i="1"/>
  <c r="R164" i="1"/>
  <c r="S164" i="1"/>
  <c r="W164" i="1"/>
  <c r="W165" i="1"/>
  <c r="Q166" i="1"/>
  <c r="R166" i="1"/>
  <c r="S166" i="1"/>
  <c r="W166" i="1"/>
  <c r="Q167" i="1"/>
  <c r="R167" i="1"/>
  <c r="S167" i="1"/>
  <c r="W167" i="1"/>
  <c r="Q168" i="1"/>
  <c r="R168" i="1"/>
  <c r="S168" i="1"/>
  <c r="W168" i="1"/>
  <c r="Q169" i="1"/>
  <c r="R169" i="1"/>
  <c r="S169" i="1"/>
  <c r="W169" i="1"/>
  <c r="Q170" i="1"/>
  <c r="R170" i="1"/>
  <c r="S170" i="1"/>
  <c r="W170" i="1"/>
  <c r="Q171" i="1"/>
  <c r="R171" i="1"/>
  <c r="S171" i="1"/>
  <c r="W171" i="1"/>
  <c r="Q172" i="1"/>
  <c r="R172" i="1"/>
  <c r="S172" i="1"/>
  <c r="W172" i="1"/>
  <c r="Q173" i="1"/>
  <c r="R173" i="1"/>
  <c r="S173" i="1"/>
  <c r="W173" i="1"/>
  <c r="Q174" i="1"/>
  <c r="R174" i="1"/>
  <c r="W174" i="1"/>
  <c r="Q175" i="1"/>
  <c r="R175" i="1"/>
  <c r="S175" i="1"/>
  <c r="W175" i="1"/>
  <c r="Q176" i="1"/>
  <c r="R176" i="1"/>
  <c r="S176" i="1"/>
  <c r="W176" i="1"/>
  <c r="Q177" i="1"/>
  <c r="R177" i="1"/>
  <c r="S177" i="1"/>
  <c r="W177" i="1"/>
  <c r="Q178" i="1"/>
  <c r="R178" i="1"/>
  <c r="S178" i="1"/>
  <c r="W178" i="1"/>
  <c r="Q179" i="1"/>
  <c r="R179" i="1"/>
  <c r="S179" i="1"/>
  <c r="W179" i="1"/>
  <c r="Q180" i="1"/>
  <c r="R180" i="1"/>
  <c r="S180" i="1"/>
  <c r="W180" i="1"/>
  <c r="Q181" i="1"/>
  <c r="R181" i="1"/>
  <c r="S181" i="1"/>
  <c r="W181" i="1"/>
  <c r="Q182" i="1"/>
  <c r="R182" i="1"/>
  <c r="S182" i="1"/>
  <c r="W182" i="1"/>
  <c r="Q183" i="1"/>
  <c r="R183" i="1"/>
  <c r="S183" i="1"/>
  <c r="W183" i="1"/>
  <c r="Q184" i="1"/>
  <c r="R184" i="1"/>
  <c r="S184" i="1"/>
  <c r="W184" i="1"/>
  <c r="Q185" i="1"/>
  <c r="R185" i="1"/>
  <c r="S185" i="1"/>
  <c r="W185" i="1"/>
  <c r="W186" i="1"/>
  <c r="Q187" i="1"/>
  <c r="R187" i="1"/>
  <c r="S187" i="1"/>
  <c r="W187" i="1"/>
  <c r="Q188" i="1"/>
  <c r="R188" i="1"/>
  <c r="S188" i="1"/>
  <c r="W188" i="1"/>
  <c r="W189" i="1"/>
  <c r="Q190" i="1"/>
  <c r="R190" i="1"/>
  <c r="S190" i="1"/>
  <c r="W190" i="1"/>
  <c r="W191" i="1"/>
  <c r="Q192" i="1"/>
  <c r="R192" i="1"/>
  <c r="S192" i="1"/>
  <c r="W192" i="1"/>
  <c r="Q193" i="1"/>
  <c r="R193" i="1"/>
  <c r="S193" i="1"/>
  <c r="W193" i="1"/>
  <c r="Q194" i="1"/>
  <c r="R194" i="1"/>
  <c r="S194" i="1"/>
  <c r="W194" i="1"/>
  <c r="Q195" i="1"/>
  <c r="R195" i="1"/>
  <c r="S195" i="1"/>
  <c r="W195" i="1"/>
  <c r="Q196" i="1"/>
  <c r="R196" i="1"/>
  <c r="S196" i="1"/>
  <c r="W196" i="1"/>
  <c r="Q197" i="1"/>
  <c r="R197" i="1"/>
  <c r="S197" i="1"/>
  <c r="W197" i="1"/>
  <c r="W198" i="1"/>
  <c r="Q199" i="1"/>
  <c r="R199" i="1"/>
  <c r="S199" i="1"/>
  <c r="W199" i="1"/>
  <c r="Q200" i="1"/>
  <c r="R200" i="1"/>
  <c r="S200" i="1"/>
  <c r="W200" i="1"/>
  <c r="Q201" i="1"/>
  <c r="R201" i="1"/>
  <c r="S201" i="1"/>
  <c r="W201" i="1"/>
  <c r="Q202" i="1"/>
  <c r="R202" i="1"/>
  <c r="S202" i="1"/>
  <c r="W202" i="1"/>
  <c r="Q203" i="1"/>
  <c r="R203" i="1"/>
  <c r="S203" i="1"/>
  <c r="W203" i="1"/>
  <c r="Q204" i="1"/>
  <c r="R204" i="1"/>
  <c r="S204" i="1"/>
  <c r="W204" i="1"/>
  <c r="Q205" i="1"/>
  <c r="R205" i="1"/>
  <c r="S205" i="1"/>
  <c r="W205" i="1"/>
  <c r="Q206" i="1"/>
  <c r="R206" i="1"/>
  <c r="S206" i="1"/>
  <c r="W206" i="1"/>
  <c r="Q207" i="1"/>
  <c r="R207" i="1"/>
  <c r="S207" i="1"/>
  <c r="W207" i="1"/>
  <c r="Q208" i="1"/>
  <c r="R208" i="1"/>
  <c r="S208" i="1"/>
  <c r="W208" i="1"/>
  <c r="Q209" i="1"/>
  <c r="R209" i="1"/>
  <c r="S209" i="1"/>
  <c r="W209" i="1"/>
  <c r="Q210" i="1"/>
  <c r="R210" i="1"/>
  <c r="S210" i="1"/>
  <c r="W210" i="1"/>
  <c r="Q211" i="1"/>
  <c r="R211" i="1"/>
  <c r="S211" i="1"/>
  <c r="W211" i="1"/>
  <c r="Q212" i="1"/>
  <c r="R212" i="1"/>
  <c r="S212" i="1"/>
  <c r="W212" i="1"/>
  <c r="Q213" i="1"/>
  <c r="R213" i="1"/>
  <c r="S213" i="1"/>
  <c r="W213" i="1"/>
  <c r="Q214" i="1"/>
  <c r="R214" i="1"/>
  <c r="S214" i="1"/>
  <c r="W214" i="1"/>
  <c r="Q215" i="1"/>
  <c r="R215" i="1"/>
  <c r="S215" i="1"/>
  <c r="W215" i="1"/>
  <c r="W216" i="1"/>
  <c r="Q217" i="1"/>
  <c r="R217" i="1"/>
  <c r="S217" i="1"/>
  <c r="W217" i="1"/>
  <c r="Q218" i="1"/>
  <c r="R218" i="1"/>
  <c r="S218" i="1"/>
  <c r="W218" i="1"/>
  <c r="Q219" i="1"/>
  <c r="R219" i="1"/>
  <c r="S219" i="1"/>
  <c r="W219" i="1"/>
  <c r="Q220" i="1"/>
  <c r="R220" i="1"/>
  <c r="S220" i="1"/>
  <c r="W220" i="1"/>
  <c r="Q221" i="1"/>
  <c r="R221" i="1"/>
  <c r="S221" i="1"/>
  <c r="W221" i="1"/>
  <c r="Q222" i="1"/>
  <c r="R222" i="1"/>
  <c r="S222" i="1"/>
  <c r="W222" i="1"/>
  <c r="Q223" i="1"/>
  <c r="R223" i="1"/>
  <c r="S223" i="1"/>
  <c r="W223" i="1"/>
  <c r="Q224" i="1"/>
  <c r="R224" i="1"/>
  <c r="S224" i="1"/>
  <c r="W224" i="1"/>
  <c r="Q225" i="1"/>
  <c r="R225" i="1"/>
  <c r="S225" i="1"/>
  <c r="W225" i="1"/>
  <c r="S226" i="1"/>
  <c r="W226" i="1"/>
  <c r="Q227" i="1"/>
  <c r="S227" i="1"/>
  <c r="W227" i="1"/>
  <c r="Q228" i="1"/>
  <c r="S228" i="1"/>
  <c r="W228" i="1"/>
  <c r="Q229" i="1"/>
  <c r="S229" i="1"/>
  <c r="W229" i="1"/>
  <c r="Q230" i="1"/>
  <c r="S230" i="1"/>
  <c r="W230" i="1"/>
  <c r="Q231" i="1"/>
  <c r="W231" i="1"/>
  <c r="Q232" i="1"/>
  <c r="S232" i="1"/>
  <c r="W232" i="1"/>
  <c r="Q233" i="1"/>
  <c r="S233" i="1"/>
  <c r="W233" i="1"/>
  <c r="Q234" i="1"/>
  <c r="S234" i="1"/>
  <c r="W234" i="1"/>
  <c r="Q235" i="1"/>
  <c r="S235" i="1"/>
  <c r="W235" i="1"/>
  <c r="Q236" i="1"/>
  <c r="S236" i="1"/>
  <c r="W236" i="1"/>
  <c r="Q237" i="1"/>
  <c r="S237" i="1"/>
  <c r="W237" i="1"/>
  <c r="Q238" i="1"/>
  <c r="W238" i="1"/>
  <c r="Q239" i="1"/>
  <c r="S239" i="1"/>
  <c r="W239" i="1"/>
  <c r="Q240" i="1"/>
  <c r="S240" i="1"/>
  <c r="W240" i="1"/>
  <c r="Q241" i="1"/>
  <c r="S241" i="1"/>
  <c r="W241" i="1"/>
  <c r="Q242" i="1"/>
  <c r="S242" i="1"/>
  <c r="W242" i="1"/>
  <c r="Q243" i="1"/>
  <c r="S243" i="1"/>
  <c r="W243" i="1"/>
  <c r="R244" i="1"/>
  <c r="S244" i="1"/>
  <c r="W244" i="1"/>
  <c r="R245" i="1"/>
  <c r="S245" i="1"/>
  <c r="W245" i="1"/>
  <c r="R246" i="1"/>
  <c r="S246" i="1"/>
  <c r="W246" i="1"/>
  <c r="R247" i="1"/>
  <c r="S247" i="1"/>
  <c r="W247" i="1"/>
  <c r="R248" i="1"/>
  <c r="S248" i="1"/>
  <c r="W248" i="1"/>
  <c r="R249" i="1"/>
  <c r="S249" i="1"/>
  <c r="W249" i="1"/>
  <c r="R250" i="1"/>
  <c r="S250" i="1"/>
  <c r="W250" i="1"/>
  <c r="R251" i="1"/>
  <c r="S251" i="1"/>
  <c r="W251" i="1"/>
  <c r="R252" i="1"/>
  <c r="S252" i="1"/>
  <c r="W252" i="1"/>
  <c r="R253" i="1"/>
  <c r="S253" i="1"/>
  <c r="W253" i="1"/>
  <c r="R254" i="1"/>
  <c r="S254" i="1"/>
  <c r="W254" i="1"/>
  <c r="R255" i="1"/>
  <c r="S255" i="1"/>
  <c r="W255" i="1"/>
  <c r="R256" i="1"/>
  <c r="S256" i="1"/>
  <c r="W256" i="1"/>
  <c r="R257" i="1"/>
  <c r="S257" i="1"/>
  <c r="W257" i="1"/>
  <c r="R258" i="1"/>
  <c r="S258" i="1"/>
  <c r="W258" i="1"/>
  <c r="R259" i="1"/>
  <c r="S259" i="1"/>
  <c r="W259" i="1"/>
  <c r="R260" i="1"/>
  <c r="S260" i="1"/>
  <c r="W260" i="1"/>
  <c r="R261" i="1"/>
  <c r="S261" i="1"/>
  <c r="W261" i="1"/>
  <c r="R262" i="1"/>
  <c r="S262" i="1"/>
  <c r="W262" i="1"/>
  <c r="R263" i="1"/>
  <c r="S263" i="1"/>
  <c r="W263" i="1"/>
  <c r="R264" i="1"/>
  <c r="S264" i="1"/>
  <c r="W264" i="1"/>
  <c r="R265" i="1"/>
  <c r="S265" i="1"/>
  <c r="W265" i="1"/>
  <c r="R266" i="1"/>
  <c r="S266" i="1"/>
  <c r="W266" i="1"/>
  <c r="R267" i="1"/>
  <c r="S267" i="1"/>
  <c r="W267" i="1"/>
  <c r="R268" i="1"/>
  <c r="S268" i="1"/>
  <c r="W268" i="1"/>
  <c r="R269" i="1"/>
  <c r="S269" i="1"/>
  <c r="W269" i="1"/>
  <c r="R270" i="1"/>
  <c r="S270" i="1"/>
  <c r="W270" i="1"/>
  <c r="R271" i="1"/>
  <c r="S271" i="1"/>
  <c r="W271" i="1"/>
  <c r="R272" i="1"/>
  <c r="S272" i="1"/>
  <c r="W272" i="1"/>
  <c r="R273" i="1"/>
  <c r="S273" i="1"/>
  <c r="W273" i="1"/>
  <c r="R274" i="1"/>
  <c r="S274" i="1"/>
  <c r="W274" i="1"/>
  <c r="R275" i="1"/>
  <c r="S275" i="1"/>
  <c r="W275" i="1"/>
  <c r="R276" i="1"/>
  <c r="S276" i="1"/>
  <c r="W276" i="1"/>
  <c r="R277" i="1"/>
  <c r="S277" i="1"/>
  <c r="W277" i="1"/>
  <c r="R278" i="1"/>
  <c r="W278" i="1"/>
  <c r="R279" i="1"/>
  <c r="S279" i="1"/>
  <c r="W279" i="1"/>
  <c r="R280" i="1"/>
  <c r="S280" i="1"/>
  <c r="W280" i="1"/>
  <c r="R281" i="1"/>
  <c r="S281" i="1"/>
  <c r="W281" i="1"/>
  <c r="R282" i="1"/>
  <c r="S282" i="1"/>
  <c r="W282" i="1"/>
  <c r="R283" i="1"/>
  <c r="S283" i="1"/>
  <c r="W283" i="1"/>
  <c r="R284" i="1"/>
  <c r="S284" i="1"/>
  <c r="W284" i="1"/>
  <c r="R285" i="1"/>
  <c r="S285" i="1"/>
  <c r="W285" i="1"/>
  <c r="R286" i="1"/>
  <c r="S286" i="1"/>
  <c r="W286" i="1"/>
  <c r="R287" i="1"/>
  <c r="S287" i="1"/>
  <c r="W287" i="1"/>
  <c r="R288" i="1"/>
  <c r="S288" i="1"/>
  <c r="W288" i="1"/>
  <c r="R289" i="1"/>
  <c r="S289" i="1"/>
  <c r="W289" i="1"/>
  <c r="R290" i="1"/>
  <c r="S290" i="1"/>
  <c r="W290" i="1"/>
  <c r="R291" i="1"/>
  <c r="S291" i="1"/>
  <c r="W291" i="1"/>
  <c r="R292" i="1"/>
  <c r="S292" i="1"/>
  <c r="W292" i="1"/>
  <c r="R293" i="1"/>
  <c r="S293" i="1"/>
  <c r="W293" i="1"/>
  <c r="R294" i="1"/>
  <c r="S294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S420" i="1"/>
  <c r="W420" i="1"/>
  <c r="S421" i="1"/>
  <c r="W421" i="1"/>
  <c r="S422" i="1"/>
  <c r="W422" i="1"/>
  <c r="S423" i="1"/>
  <c r="W423" i="1"/>
  <c r="S424" i="1"/>
  <c r="W424" i="1"/>
  <c r="S425" i="1"/>
  <c r="W425" i="1"/>
  <c r="S426" i="1"/>
  <c r="W426" i="1"/>
  <c r="S427" i="1"/>
  <c r="W427" i="1"/>
  <c r="S428" i="1"/>
  <c r="W428" i="1"/>
  <c r="S429" i="1"/>
  <c r="W429" i="1"/>
  <c r="S430" i="1"/>
  <c r="W430" i="1"/>
  <c r="S431" i="1"/>
  <c r="W431" i="1"/>
  <c r="S432" i="1"/>
  <c r="W432" i="1"/>
  <c r="S433" i="1"/>
  <c r="W433" i="1"/>
  <c r="S434" i="1"/>
  <c r="W434" i="1"/>
  <c r="S435" i="1"/>
  <c r="W435" i="1"/>
  <c r="S436" i="1"/>
  <c r="W436" i="1"/>
  <c r="S437" i="1"/>
  <c r="W437" i="1"/>
  <c r="S438" i="1"/>
  <c r="W438" i="1"/>
  <c r="S439" i="1"/>
  <c r="W439" i="1"/>
  <c r="S440" i="1"/>
  <c r="W440" i="1"/>
  <c r="S441" i="1"/>
  <c r="W441" i="1"/>
  <c r="S442" i="1"/>
  <c r="W442" i="1"/>
  <c r="W443" i="1"/>
  <c r="S444" i="1"/>
  <c r="W444" i="1"/>
  <c r="S445" i="1"/>
  <c r="W445" i="1"/>
  <c r="S446" i="1"/>
  <c r="W446" i="1"/>
  <c r="S447" i="1"/>
  <c r="W447" i="1"/>
  <c r="S448" i="1"/>
  <c r="W448" i="1"/>
  <c r="S449" i="1"/>
  <c r="W449" i="1"/>
  <c r="S450" i="1"/>
  <c r="W450" i="1"/>
  <c r="S451" i="1"/>
  <c r="W451" i="1"/>
  <c r="S452" i="1"/>
  <c r="W452" i="1"/>
  <c r="S453" i="1"/>
  <c r="W453" i="1"/>
  <c r="S454" i="1"/>
  <c r="W454" i="1"/>
  <c r="S455" i="1"/>
  <c r="W455" i="1"/>
  <c r="S456" i="1"/>
  <c r="W456" i="1"/>
  <c r="S457" i="1"/>
  <c r="W457" i="1"/>
  <c r="S458" i="1"/>
  <c r="W458" i="1"/>
  <c r="S459" i="1"/>
  <c r="W459" i="1"/>
  <c r="S460" i="1"/>
  <c r="W460" i="1"/>
  <c r="S461" i="1"/>
  <c r="W461" i="1"/>
  <c r="S462" i="1"/>
  <c r="W462" i="1"/>
  <c r="S463" i="1"/>
  <c r="W463" i="1"/>
  <c r="S464" i="1"/>
  <c r="W464" i="1"/>
  <c r="S465" i="1"/>
  <c r="W465" i="1"/>
  <c r="S466" i="1"/>
  <c r="W466" i="1"/>
  <c r="S467" i="1"/>
  <c r="W467" i="1"/>
  <c r="S468" i="1"/>
  <c r="W468" i="1"/>
  <c r="S469" i="1"/>
  <c r="W469" i="1"/>
  <c r="S470" i="1"/>
  <c r="W470" i="1"/>
  <c r="W471" i="1"/>
  <c r="S472" i="1"/>
  <c r="W472" i="1"/>
  <c r="S473" i="1"/>
  <c r="W473" i="1"/>
  <c r="S474" i="1"/>
  <c r="W474" i="1"/>
  <c r="S475" i="1"/>
  <c r="W475" i="1"/>
  <c r="S476" i="1"/>
  <c r="W476" i="1"/>
  <c r="S477" i="1"/>
  <c r="W477" i="1"/>
  <c r="S478" i="1"/>
  <c r="W478" i="1"/>
  <c r="S479" i="1"/>
  <c r="W479" i="1"/>
  <c r="S480" i="1"/>
  <c r="W480" i="1"/>
  <c r="Q481" i="1"/>
  <c r="R481" i="1"/>
  <c r="S481" i="1"/>
  <c r="W481" i="1"/>
  <c r="I484" i="1"/>
  <c r="K484" i="1"/>
  <c r="M484" i="1"/>
  <c r="O484" i="1"/>
  <c r="Q484" i="1"/>
  <c r="R484" i="1"/>
  <c r="S484" i="1"/>
  <c r="W484" i="1"/>
  <c r="Q485" i="1"/>
  <c r="R485" i="1"/>
  <c r="S485" i="1"/>
  <c r="W485" i="1"/>
  <c r="Q486" i="1"/>
  <c r="R486" i="1"/>
  <c r="S486" i="1"/>
  <c r="W486" i="1"/>
  <c r="Q487" i="1"/>
  <c r="R487" i="1"/>
  <c r="S487" i="1"/>
  <c r="W487" i="1"/>
  <c r="Q488" i="1"/>
  <c r="R488" i="1"/>
  <c r="S488" i="1"/>
  <c r="W488" i="1"/>
  <c r="Q489" i="1"/>
  <c r="R489" i="1"/>
  <c r="S489" i="1"/>
  <c r="W489" i="1"/>
  <c r="Q490" i="1"/>
  <c r="R490" i="1"/>
  <c r="S490" i="1"/>
  <c r="W490" i="1"/>
  <c r="Q491" i="1"/>
  <c r="R491" i="1"/>
  <c r="S491" i="1"/>
  <c r="W491" i="1"/>
  <c r="Q492" i="1"/>
  <c r="R492" i="1"/>
  <c r="S492" i="1"/>
  <c r="W492" i="1"/>
  <c r="Q493" i="1"/>
  <c r="R493" i="1"/>
  <c r="S493" i="1"/>
  <c r="W493" i="1"/>
  <c r="I494" i="1"/>
  <c r="K494" i="1"/>
  <c r="M494" i="1"/>
  <c r="O494" i="1"/>
  <c r="Q494" i="1"/>
  <c r="R494" i="1"/>
  <c r="S494" i="1"/>
  <c r="W494" i="1"/>
  <c r="Q495" i="1"/>
  <c r="R495" i="1"/>
  <c r="S495" i="1"/>
  <c r="W495" i="1"/>
  <c r="Q496" i="1"/>
  <c r="R496" i="1"/>
  <c r="S496" i="1"/>
  <c r="W496" i="1"/>
  <c r="Q497" i="1"/>
  <c r="R497" i="1"/>
  <c r="S497" i="1"/>
  <c r="W497" i="1"/>
  <c r="Q498" i="1"/>
  <c r="R498" i="1"/>
  <c r="S498" i="1"/>
  <c r="W498" i="1"/>
  <c r="Q499" i="1"/>
  <c r="R499" i="1"/>
  <c r="S499" i="1"/>
  <c r="W499" i="1"/>
  <c r="Q500" i="1"/>
  <c r="R500" i="1"/>
  <c r="S500" i="1"/>
  <c r="W500" i="1"/>
  <c r="Q501" i="1"/>
  <c r="R501" i="1"/>
  <c r="S501" i="1"/>
  <c r="W501" i="1"/>
  <c r="Q502" i="1"/>
  <c r="R502" i="1"/>
  <c r="S502" i="1"/>
  <c r="W502" i="1"/>
  <c r="Q503" i="1"/>
  <c r="R503" i="1"/>
  <c r="S503" i="1"/>
  <c r="W503" i="1"/>
  <c r="Q504" i="1"/>
  <c r="R504" i="1"/>
  <c r="S504" i="1"/>
  <c r="W504" i="1"/>
  <c r="Q505" i="1"/>
  <c r="R505" i="1"/>
  <c r="S505" i="1"/>
  <c r="W505" i="1"/>
  <c r="Q506" i="1"/>
  <c r="R506" i="1"/>
  <c r="S506" i="1"/>
  <c r="W506" i="1"/>
  <c r="Q507" i="1"/>
  <c r="R507" i="1"/>
  <c r="S507" i="1"/>
  <c r="W507" i="1"/>
  <c r="Q508" i="1"/>
  <c r="R508" i="1"/>
  <c r="S508" i="1"/>
  <c r="W508" i="1"/>
  <c r="Q509" i="1"/>
  <c r="R509" i="1"/>
  <c r="S509" i="1"/>
  <c r="W509" i="1"/>
  <c r="Q510" i="1"/>
  <c r="R510" i="1"/>
  <c r="S510" i="1"/>
  <c r="W510" i="1"/>
  <c r="Q511" i="1"/>
  <c r="R511" i="1"/>
  <c r="S511" i="1"/>
  <c r="W511" i="1"/>
  <c r="Q512" i="1"/>
  <c r="R512" i="1"/>
  <c r="S512" i="1"/>
  <c r="W512" i="1"/>
  <c r="Q513" i="1"/>
  <c r="R513" i="1"/>
  <c r="S513" i="1"/>
  <c r="W513" i="1"/>
  <c r="Q514" i="1"/>
  <c r="R514" i="1"/>
  <c r="S514" i="1"/>
  <c r="W514" i="1"/>
  <c r="Q515" i="1"/>
  <c r="R515" i="1"/>
  <c r="S515" i="1"/>
  <c r="W515" i="1"/>
  <c r="Q516" i="1"/>
  <c r="R516" i="1"/>
  <c r="S516" i="1"/>
  <c r="W516" i="1"/>
  <c r="Q517" i="1"/>
  <c r="R517" i="1"/>
  <c r="S517" i="1"/>
  <c r="W517" i="1"/>
  <c r="Q518" i="1"/>
  <c r="R518" i="1"/>
  <c r="S518" i="1"/>
  <c r="W518" i="1"/>
  <c r="Q519" i="1"/>
  <c r="R519" i="1"/>
  <c r="S519" i="1"/>
  <c r="W519" i="1"/>
  <c r="Q520" i="1"/>
  <c r="R520" i="1"/>
  <c r="S520" i="1"/>
  <c r="W520" i="1"/>
  <c r="Q521" i="1"/>
  <c r="R521" i="1"/>
  <c r="S521" i="1"/>
  <c r="W521" i="1"/>
  <c r="Q522" i="1"/>
  <c r="R522" i="1"/>
  <c r="S522" i="1"/>
  <c r="W522" i="1"/>
  <c r="Q523" i="1"/>
  <c r="R523" i="1"/>
  <c r="S523" i="1"/>
  <c r="W523" i="1"/>
  <c r="Q524" i="1"/>
  <c r="R524" i="1"/>
  <c r="S524" i="1"/>
  <c r="W524" i="1"/>
  <c r="Q525" i="1"/>
  <c r="R525" i="1"/>
  <c r="S525" i="1"/>
  <c r="W525" i="1"/>
  <c r="R526" i="1"/>
  <c r="Q526" i="1"/>
  <c r="W526" i="1"/>
  <c r="Q527" i="1"/>
  <c r="R527" i="1"/>
  <c r="S527" i="1"/>
  <c r="W527" i="1"/>
  <c r="R528" i="1"/>
  <c r="Q528" i="1"/>
  <c r="W528" i="1"/>
  <c r="Q529" i="1"/>
  <c r="R529" i="1"/>
  <c r="S529" i="1"/>
  <c r="W529" i="1"/>
  <c r="Q530" i="1"/>
  <c r="R530" i="1"/>
  <c r="S530" i="1"/>
  <c r="W530" i="1"/>
  <c r="Q531" i="1"/>
  <c r="R531" i="1"/>
  <c r="S531" i="1"/>
  <c r="W531" i="1"/>
  <c r="Q532" i="1"/>
  <c r="R532" i="1"/>
  <c r="S532" i="1"/>
  <c r="W532" i="1"/>
  <c r="Q533" i="1"/>
  <c r="R533" i="1"/>
  <c r="S533" i="1"/>
  <c r="W533" i="1"/>
  <c r="Q534" i="1"/>
  <c r="R534" i="1"/>
  <c r="S534" i="1"/>
  <c r="W534" i="1"/>
  <c r="Q535" i="1"/>
  <c r="R535" i="1"/>
  <c r="S535" i="1"/>
  <c r="W535" i="1"/>
  <c r="Q536" i="1"/>
  <c r="R536" i="1"/>
  <c r="S536" i="1"/>
  <c r="W536" i="1"/>
  <c r="Q537" i="1"/>
  <c r="R537" i="1"/>
  <c r="S537" i="1"/>
  <c r="W537" i="1"/>
  <c r="Q538" i="1"/>
  <c r="R538" i="1"/>
  <c r="S538" i="1"/>
  <c r="W538" i="1"/>
  <c r="Q539" i="1"/>
  <c r="R539" i="1"/>
  <c r="S539" i="1"/>
  <c r="W539" i="1"/>
  <c r="Q540" i="1"/>
  <c r="R540" i="1"/>
  <c r="S540" i="1"/>
  <c r="W540" i="1"/>
  <c r="Q541" i="1"/>
  <c r="R541" i="1"/>
  <c r="S541" i="1"/>
  <c r="W541" i="1"/>
  <c r="Q542" i="1"/>
  <c r="R542" i="1"/>
  <c r="S542" i="1"/>
  <c r="W542" i="1"/>
  <c r="Q543" i="1"/>
  <c r="R543" i="1"/>
  <c r="S543" i="1"/>
  <c r="W543" i="1"/>
  <c r="Q544" i="1"/>
  <c r="R544" i="1"/>
  <c r="S544" i="1"/>
  <c r="W544" i="1"/>
  <c r="Q545" i="1"/>
  <c r="R545" i="1"/>
  <c r="S545" i="1"/>
  <c r="W545" i="1"/>
  <c r="Q546" i="1"/>
  <c r="R546" i="1"/>
  <c r="S546" i="1"/>
  <c r="W546" i="1"/>
  <c r="Q547" i="1"/>
  <c r="R547" i="1"/>
  <c r="S547" i="1"/>
  <c r="W547" i="1"/>
  <c r="Q548" i="1"/>
  <c r="R548" i="1"/>
  <c r="S548" i="1"/>
  <c r="W548" i="1"/>
  <c r="Q549" i="1"/>
  <c r="R549" i="1"/>
  <c r="S549" i="1"/>
  <c r="W549" i="1"/>
  <c r="Q550" i="1"/>
  <c r="R550" i="1"/>
  <c r="S550" i="1"/>
  <c r="W550" i="1"/>
  <c r="Q551" i="1"/>
  <c r="R551" i="1"/>
  <c r="S551" i="1"/>
  <c r="W551" i="1"/>
  <c r="Q552" i="1"/>
  <c r="R552" i="1"/>
  <c r="S552" i="1"/>
  <c r="W552" i="1"/>
  <c r="Q553" i="1"/>
  <c r="R553" i="1"/>
  <c r="S553" i="1"/>
  <c r="W553" i="1"/>
  <c r="Q554" i="1"/>
  <c r="R554" i="1"/>
  <c r="S554" i="1"/>
  <c r="W554" i="1"/>
  <c r="Q555" i="1"/>
  <c r="R555" i="1"/>
  <c r="S555" i="1"/>
  <c r="W555" i="1"/>
  <c r="Q556" i="1"/>
  <c r="R556" i="1"/>
  <c r="S556" i="1"/>
  <c r="W556" i="1"/>
  <c r="Q557" i="1"/>
  <c r="R557" i="1"/>
  <c r="S557" i="1"/>
  <c r="W557" i="1"/>
  <c r="Q558" i="1"/>
  <c r="R558" i="1"/>
  <c r="S558" i="1"/>
  <c r="W558" i="1"/>
  <c r="Q559" i="1"/>
  <c r="R559" i="1"/>
  <c r="S559" i="1"/>
  <c r="W559" i="1"/>
  <c r="Q560" i="1"/>
  <c r="R560" i="1"/>
  <c r="S560" i="1"/>
  <c r="W560" i="1"/>
  <c r="Q561" i="1"/>
  <c r="R561" i="1"/>
  <c r="S561" i="1"/>
  <c r="W561" i="1"/>
  <c r="Q562" i="1"/>
  <c r="R562" i="1"/>
  <c r="S562" i="1"/>
  <c r="W562" i="1"/>
  <c r="Q563" i="1"/>
  <c r="R563" i="1"/>
  <c r="S563" i="1"/>
  <c r="W563" i="1"/>
  <c r="Q564" i="1"/>
  <c r="R564" i="1"/>
  <c r="S564" i="1"/>
  <c r="W564" i="1"/>
  <c r="Q565" i="1"/>
  <c r="R565" i="1"/>
  <c r="S565" i="1"/>
  <c r="W565" i="1"/>
  <c r="Q566" i="1"/>
  <c r="R566" i="1"/>
  <c r="S566" i="1"/>
  <c r="W566" i="1"/>
  <c r="Q567" i="1"/>
  <c r="R567" i="1"/>
  <c r="S567" i="1"/>
  <c r="W567" i="1"/>
  <c r="Q568" i="1"/>
  <c r="R568" i="1"/>
  <c r="S568" i="1"/>
  <c r="W568" i="1"/>
  <c r="Q569" i="1"/>
  <c r="R569" i="1"/>
  <c r="S569" i="1"/>
  <c r="W569" i="1"/>
  <c r="Q570" i="1"/>
  <c r="R570" i="1"/>
  <c r="S570" i="1"/>
  <c r="W570" i="1"/>
  <c r="Q571" i="1"/>
  <c r="R571" i="1"/>
  <c r="S571" i="1"/>
  <c r="W571" i="1"/>
  <c r="R572" i="1"/>
  <c r="S572" i="1"/>
  <c r="W572" i="1"/>
  <c r="R573" i="1"/>
  <c r="S573" i="1"/>
  <c r="W573" i="1"/>
  <c r="R574" i="1"/>
  <c r="S574" i="1"/>
  <c r="W574" i="1"/>
  <c r="R575" i="1"/>
  <c r="S575" i="1"/>
  <c r="W575" i="1"/>
  <c r="R576" i="1"/>
  <c r="S576" i="1"/>
  <c r="W576" i="1"/>
  <c r="R577" i="1"/>
  <c r="S577" i="1"/>
  <c r="W577" i="1"/>
  <c r="R578" i="1"/>
  <c r="S578" i="1"/>
  <c r="W578" i="1"/>
  <c r="R579" i="1"/>
  <c r="S579" i="1"/>
  <c r="W579" i="1"/>
  <c r="R580" i="1"/>
  <c r="S580" i="1"/>
  <c r="W580" i="1"/>
  <c r="R581" i="1"/>
  <c r="S581" i="1"/>
  <c r="W581" i="1"/>
  <c r="R582" i="1"/>
  <c r="S582" i="1"/>
  <c r="W582" i="1"/>
  <c r="S583" i="1"/>
  <c r="W583" i="1"/>
  <c r="R584" i="1"/>
  <c r="S584" i="1"/>
  <c r="W584" i="1"/>
  <c r="Q585" i="1"/>
  <c r="S585" i="1"/>
  <c r="W585" i="1"/>
  <c r="Q586" i="1"/>
  <c r="S586" i="1"/>
  <c r="W586" i="1"/>
  <c r="Q587" i="1"/>
  <c r="S587" i="1"/>
  <c r="W587" i="1"/>
  <c r="Q588" i="1"/>
  <c r="S588" i="1"/>
  <c r="W588" i="1"/>
  <c r="Q589" i="1"/>
  <c r="S589" i="1"/>
  <c r="W589" i="1"/>
  <c r="Q590" i="1"/>
  <c r="S590" i="1"/>
  <c r="W590" i="1"/>
  <c r="Q591" i="1"/>
  <c r="S591" i="1"/>
  <c r="W591" i="1"/>
  <c r="Q598" i="1"/>
  <c r="S598" i="1"/>
  <c r="W598" i="1"/>
  <c r="Q599" i="1"/>
  <c r="R599" i="1"/>
  <c r="S599" i="1"/>
  <c r="W599" i="1"/>
  <c r="Q600" i="1"/>
  <c r="R600" i="1"/>
  <c r="S600" i="1"/>
  <c r="W600" i="1"/>
  <c r="Q601" i="1"/>
  <c r="R601" i="1"/>
  <c r="S601" i="1"/>
  <c r="W601" i="1"/>
  <c r="Q602" i="1"/>
  <c r="R602" i="1"/>
  <c r="S602" i="1"/>
  <c r="W602" i="1"/>
  <c r="Q603" i="1"/>
  <c r="R603" i="1"/>
  <c r="S603" i="1"/>
  <c r="W603" i="1"/>
  <c r="Q604" i="1"/>
  <c r="R604" i="1"/>
  <c r="S604" i="1"/>
  <c r="W604" i="1"/>
  <c r="Q605" i="1"/>
  <c r="R605" i="1"/>
  <c r="S605" i="1"/>
  <c r="W605" i="1"/>
  <c r="Q606" i="1"/>
  <c r="R606" i="1"/>
  <c r="S606" i="1"/>
  <c r="W606" i="1"/>
  <c r="Q607" i="1"/>
  <c r="R607" i="1"/>
  <c r="S607" i="1"/>
  <c r="W607" i="1"/>
  <c r="Q608" i="1"/>
  <c r="R608" i="1"/>
  <c r="S608" i="1"/>
  <c r="W608" i="1"/>
  <c r="Q609" i="1"/>
  <c r="R609" i="1"/>
  <c r="S609" i="1"/>
  <c r="W609" i="1"/>
  <c r="Q610" i="1"/>
  <c r="R610" i="1"/>
  <c r="S610" i="1"/>
  <c r="W610" i="1"/>
  <c r="Q611" i="1"/>
  <c r="R611" i="1"/>
  <c r="S611" i="1"/>
  <c r="W611" i="1"/>
  <c r="Q612" i="1"/>
  <c r="R612" i="1"/>
  <c r="S612" i="1"/>
  <c r="W612" i="1"/>
  <c r="Q613" i="1"/>
  <c r="R613" i="1"/>
  <c r="S613" i="1"/>
  <c r="W613" i="1"/>
  <c r="S614" i="1"/>
  <c r="W614" i="1"/>
  <c r="S615" i="1"/>
  <c r="W615" i="1"/>
  <c r="S616" i="1"/>
  <c r="W616" i="1"/>
  <c r="S617" i="1"/>
  <c r="W617" i="1"/>
  <c r="S618" i="1"/>
  <c r="W618" i="1"/>
  <c r="S619" i="1"/>
  <c r="W619" i="1"/>
  <c r="S620" i="1"/>
  <c r="W620" i="1"/>
  <c r="S621" i="1"/>
  <c r="W621" i="1"/>
  <c r="S622" i="1"/>
  <c r="W622" i="1"/>
  <c r="S623" i="1"/>
  <c r="W623" i="1"/>
  <c r="S624" i="1"/>
  <c r="W624" i="1"/>
  <c r="R625" i="1"/>
  <c r="S625" i="1"/>
  <c r="W625" i="1"/>
  <c r="R626" i="1"/>
  <c r="S626" i="1"/>
  <c r="W626" i="1"/>
  <c r="R627" i="1"/>
  <c r="S627" i="1"/>
  <c r="W627" i="1"/>
  <c r="R628" i="1"/>
  <c r="S628" i="1"/>
  <c r="W628" i="1"/>
  <c r="R629" i="1"/>
  <c r="S629" i="1"/>
  <c r="W629" i="1"/>
  <c r="R630" i="1"/>
  <c r="S630" i="1"/>
  <c r="W630" i="1"/>
  <c r="Q631" i="1"/>
  <c r="S631" i="1"/>
  <c r="W631" i="1"/>
  <c r="Q632" i="1"/>
  <c r="S632" i="1"/>
  <c r="W632" i="1"/>
  <c r="Q633" i="1"/>
  <c r="S633" i="1"/>
  <c r="W633" i="1"/>
  <c r="Q634" i="1"/>
  <c r="S634" i="1"/>
  <c r="W634" i="1"/>
  <c r="Q635" i="1"/>
  <c r="S635" i="1"/>
  <c r="W635" i="1"/>
  <c r="Q636" i="1"/>
  <c r="S636" i="1"/>
  <c r="W636" i="1"/>
  <c r="S637" i="1"/>
  <c r="W637" i="1"/>
  <c r="R638" i="1"/>
  <c r="S638" i="1"/>
  <c r="W638" i="1"/>
  <c r="R639" i="1"/>
  <c r="S639" i="1"/>
  <c r="W639" i="1"/>
  <c r="R640" i="1"/>
  <c r="S640" i="1"/>
  <c r="W640" i="1"/>
  <c r="R641" i="1"/>
  <c r="S641" i="1"/>
  <c r="W641" i="1"/>
  <c r="R642" i="1"/>
  <c r="S642" i="1"/>
  <c r="W642" i="1"/>
  <c r="R643" i="1"/>
  <c r="S643" i="1"/>
  <c r="W643" i="1"/>
  <c r="Q644" i="1"/>
  <c r="R644" i="1"/>
  <c r="S644" i="1"/>
  <c r="W644" i="1"/>
  <c r="Q645" i="1"/>
  <c r="R645" i="1"/>
  <c r="S645" i="1"/>
  <c r="W645" i="1"/>
  <c r="Q646" i="1"/>
  <c r="R646" i="1"/>
  <c r="S646" i="1"/>
  <c r="W646" i="1"/>
  <c r="Q647" i="1"/>
  <c r="R647" i="1"/>
  <c r="S647" i="1"/>
  <c r="W647" i="1"/>
  <c r="Q648" i="1"/>
  <c r="R648" i="1"/>
  <c r="S648" i="1"/>
  <c r="W648" i="1"/>
  <c r="W649" i="1"/>
  <c r="W653" i="1"/>
  <c r="W654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2" i="1"/>
  <c r="W703" i="1"/>
  <c r="W704" i="1"/>
  <c r="W705" i="1"/>
  <c r="W706" i="1"/>
  <c r="AF11" i="1"/>
  <c r="AF10" i="1"/>
  <c r="AB8" i="1"/>
  <c r="Z11" i="1"/>
  <c r="Z10" i="1"/>
  <c r="AB4" i="3"/>
  <c r="AA4" i="3"/>
  <c r="Z4" i="3"/>
  <c r="AG4" i="3"/>
  <c r="AB3" i="3"/>
  <c r="AA3" i="3"/>
  <c r="Z3" i="3"/>
  <c r="AG3" i="3"/>
  <c r="U186" i="1"/>
  <c r="U419" i="1"/>
  <c r="I483" i="1"/>
  <c r="K483" i="1"/>
  <c r="M483" i="1"/>
  <c r="O483" i="1"/>
  <c r="Q483" i="1"/>
  <c r="S483" i="1"/>
  <c r="I482" i="1"/>
  <c r="K482" i="1"/>
  <c r="M482" i="1"/>
  <c r="O482" i="1"/>
  <c r="Q482" i="1"/>
  <c r="U482" i="1"/>
  <c r="U483" i="1"/>
  <c r="S278" i="1"/>
  <c r="T164" i="1"/>
  <c r="T160" i="1"/>
  <c r="T161" i="1"/>
  <c r="T162" i="1"/>
  <c r="T163" i="1"/>
  <c r="T154" i="1"/>
  <c r="T155" i="1"/>
  <c r="T156" i="1"/>
  <c r="T157" i="1"/>
  <c r="T158" i="1"/>
  <c r="T159" i="1"/>
  <c r="T153" i="1"/>
  <c r="U526" i="1"/>
  <c r="U527" i="1"/>
  <c r="U528" i="1"/>
  <c r="T528" i="1"/>
  <c r="T526" i="1"/>
  <c r="U352" i="1"/>
  <c r="T352" i="1"/>
  <c r="U343" i="1"/>
  <c r="T343" i="1"/>
  <c r="U339" i="1"/>
  <c r="T339" i="1"/>
  <c r="T337" i="1"/>
  <c r="U337" i="1"/>
  <c r="T334" i="1"/>
  <c r="U334" i="1"/>
  <c r="T331" i="1"/>
  <c r="U331" i="1"/>
  <c r="U306" i="1"/>
  <c r="T306" i="1"/>
  <c r="T296" i="1"/>
  <c r="U296" i="1"/>
  <c r="S231" i="1"/>
  <c r="U174" i="1"/>
  <c r="S151" i="1"/>
  <c r="T53" i="1"/>
  <c r="U53" i="1"/>
  <c r="T12" i="1"/>
  <c r="U12" i="1"/>
  <c r="S8" i="1"/>
  <c r="AD8" i="1"/>
  <c r="AE8" i="1"/>
  <c r="S53" i="1"/>
  <c r="S86" i="1"/>
  <c r="S93" i="1"/>
  <c r="S126" i="1"/>
  <c r="S130" i="1"/>
  <c r="S136" i="1"/>
  <c r="S144" i="1"/>
  <c r="S152" i="1"/>
  <c r="S238" i="1"/>
  <c r="S443" i="1"/>
  <c r="Q592" i="1"/>
  <c r="S592" i="1"/>
  <c r="Q594" i="1"/>
  <c r="S594" i="1"/>
  <c r="Q595" i="1"/>
  <c r="S595" i="1"/>
  <c r="Q596" i="1"/>
  <c r="S596" i="1"/>
  <c r="Q597" i="1"/>
  <c r="S597" i="1"/>
  <c r="U278" i="1"/>
  <c r="T278" i="1"/>
  <c r="U238" i="1"/>
  <c r="T238" i="1"/>
  <c r="U231" i="1"/>
  <c r="T231" i="1"/>
  <c r="AG9" i="1"/>
  <c r="AF9" i="1"/>
  <c r="AE9" i="1"/>
  <c r="AD9" i="1"/>
  <c r="AC9" i="1"/>
  <c r="AB9" i="1"/>
  <c r="AA9" i="1"/>
  <c r="U2" i="1"/>
  <c r="U3" i="1"/>
  <c r="U4" i="1"/>
  <c r="U5" i="1"/>
  <c r="U6" i="1"/>
  <c r="U7" i="1"/>
  <c r="U9" i="1"/>
  <c r="U10" i="1"/>
  <c r="U11" i="1"/>
  <c r="U13" i="1"/>
  <c r="U15" i="1"/>
  <c r="U16" i="1"/>
  <c r="U17" i="1"/>
  <c r="U18" i="1"/>
  <c r="U19" i="1"/>
  <c r="U20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4" i="1"/>
  <c r="U55" i="1"/>
  <c r="U56" i="1"/>
  <c r="U57" i="1"/>
  <c r="U58" i="1"/>
  <c r="U59" i="1"/>
  <c r="U60" i="1"/>
  <c r="U77" i="1"/>
  <c r="U78" i="1"/>
  <c r="U79" i="1"/>
  <c r="U80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56" i="1"/>
  <c r="U157" i="1"/>
  <c r="U158" i="1"/>
  <c r="U159" i="1"/>
  <c r="U160" i="1"/>
  <c r="U161" i="1"/>
  <c r="U162" i="1"/>
  <c r="U163" i="1"/>
  <c r="U164" i="1"/>
  <c r="U166" i="1"/>
  <c r="U167" i="1"/>
  <c r="U168" i="1"/>
  <c r="U169" i="1"/>
  <c r="U170" i="1"/>
  <c r="U171" i="1"/>
  <c r="U172" i="1"/>
  <c r="U173" i="1"/>
  <c r="U175" i="1"/>
  <c r="U176" i="1"/>
  <c r="U177" i="1"/>
  <c r="U178" i="1"/>
  <c r="U179" i="1"/>
  <c r="U180" i="1"/>
  <c r="U181" i="1"/>
  <c r="U182" i="1"/>
  <c r="U183" i="1"/>
  <c r="U184" i="1"/>
  <c r="U185" i="1"/>
  <c r="U187" i="1"/>
  <c r="U188" i="1"/>
  <c r="U190" i="1"/>
  <c r="U192" i="1"/>
  <c r="U193" i="1"/>
  <c r="U194" i="1"/>
  <c r="U195" i="1"/>
  <c r="U196" i="1"/>
  <c r="U197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26" i="1"/>
  <c r="U227" i="1"/>
  <c r="U228" i="1"/>
  <c r="U229" i="1"/>
  <c r="U230" i="1"/>
  <c r="U232" i="1"/>
  <c r="U233" i="1"/>
  <c r="U234" i="1"/>
  <c r="U235" i="1"/>
  <c r="U236" i="1"/>
  <c r="U237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9" i="1"/>
  <c r="U280" i="1"/>
  <c r="U281" i="1"/>
  <c r="U295" i="1"/>
  <c r="U297" i="1"/>
  <c r="U298" i="1"/>
  <c r="U299" i="1"/>
  <c r="U300" i="1"/>
  <c r="U301" i="1"/>
  <c r="U302" i="1"/>
  <c r="U303" i="1"/>
  <c r="U304" i="1"/>
  <c r="U305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2" i="1"/>
  <c r="U333" i="1"/>
  <c r="U335" i="1"/>
  <c r="U368" i="1"/>
  <c r="Q369" i="1"/>
  <c r="U369" i="1"/>
  <c r="U370" i="1"/>
  <c r="Q371" i="1"/>
  <c r="U371" i="1"/>
  <c r="U372" i="1"/>
  <c r="Q373" i="1"/>
  <c r="U373" i="1"/>
  <c r="U374" i="1"/>
  <c r="Q375" i="1"/>
  <c r="U375" i="1"/>
  <c r="U377" i="1"/>
  <c r="U378" i="1"/>
  <c r="U379" i="1"/>
  <c r="U380" i="1"/>
  <c r="U381" i="1"/>
  <c r="Q382" i="1"/>
  <c r="U382" i="1"/>
  <c r="U383" i="1"/>
  <c r="U384" i="1"/>
  <c r="U385" i="1"/>
  <c r="U386" i="1"/>
  <c r="Q387" i="1"/>
  <c r="U387" i="1"/>
  <c r="U388" i="1"/>
  <c r="U389" i="1"/>
  <c r="U390" i="1"/>
  <c r="U391" i="1"/>
  <c r="U392" i="1"/>
  <c r="U393" i="1"/>
  <c r="U394" i="1"/>
  <c r="Q395" i="1"/>
  <c r="U395" i="1"/>
  <c r="U396" i="1"/>
  <c r="U397" i="1"/>
  <c r="U398" i="1"/>
  <c r="Q399" i="1"/>
  <c r="U399" i="1"/>
  <c r="U400" i="1"/>
  <c r="U401" i="1"/>
  <c r="U402" i="1"/>
  <c r="Q403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Q415" i="1"/>
  <c r="U415" i="1"/>
  <c r="U416" i="1"/>
  <c r="U417" i="1"/>
  <c r="Q418" i="1"/>
  <c r="U418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81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73" i="1"/>
  <c r="U574" i="1"/>
  <c r="U575" i="1"/>
  <c r="U576" i="1"/>
  <c r="U577" i="1"/>
  <c r="U578" i="1"/>
  <c r="U579" i="1"/>
  <c r="U580" i="1"/>
  <c r="U581" i="1"/>
  <c r="U582" i="1"/>
  <c r="U583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21" i="1"/>
  <c r="U81" i="1"/>
  <c r="U106" i="1"/>
  <c r="U572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211" i="1"/>
  <c r="U212" i="1"/>
  <c r="U213" i="1"/>
  <c r="U214" i="1"/>
  <c r="U215" i="1"/>
  <c r="U217" i="1"/>
  <c r="U218" i="1"/>
  <c r="U219" i="1"/>
  <c r="U220" i="1"/>
  <c r="U221" i="1"/>
  <c r="U222" i="1"/>
  <c r="U223" i="1"/>
  <c r="U224" i="1"/>
  <c r="U225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336" i="1"/>
  <c r="Q338" i="1"/>
  <c r="U338" i="1"/>
  <c r="U340" i="1"/>
  <c r="U341" i="1"/>
  <c r="Q342" i="1"/>
  <c r="U342" i="1"/>
  <c r="U344" i="1"/>
  <c r="Q345" i="1"/>
  <c r="U345" i="1"/>
  <c r="Q346" i="1"/>
  <c r="U346" i="1"/>
  <c r="U347" i="1"/>
  <c r="U348" i="1"/>
  <c r="U349" i="1"/>
  <c r="U350" i="1"/>
  <c r="U351" i="1"/>
  <c r="Q353" i="1"/>
  <c r="U353" i="1"/>
  <c r="U354" i="1"/>
  <c r="U355" i="1"/>
  <c r="U356" i="1"/>
  <c r="U357" i="1"/>
  <c r="U358" i="1"/>
  <c r="U359" i="1"/>
  <c r="U360" i="1"/>
  <c r="U361" i="1"/>
  <c r="U362" i="1"/>
  <c r="Q363" i="1"/>
  <c r="U363" i="1"/>
  <c r="U364" i="1"/>
  <c r="Q365" i="1"/>
  <c r="U365" i="1"/>
  <c r="U366" i="1"/>
  <c r="Q367" i="1"/>
  <c r="U367" i="1"/>
  <c r="U474" i="1"/>
  <c r="U475" i="1"/>
  <c r="U476" i="1"/>
  <c r="U477" i="1"/>
  <c r="U478" i="1"/>
  <c r="U479" i="1"/>
  <c r="U480" i="1"/>
  <c r="U499" i="1"/>
  <c r="U500" i="1"/>
  <c r="U501" i="1"/>
  <c r="U502" i="1"/>
  <c r="U503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707" i="1"/>
  <c r="U708" i="1"/>
  <c r="U709" i="1"/>
  <c r="U710" i="1"/>
  <c r="U711" i="1"/>
  <c r="U712" i="1"/>
  <c r="U713" i="1"/>
  <c r="U714" i="1"/>
  <c r="U715" i="1"/>
  <c r="U716" i="1"/>
  <c r="U717" i="1"/>
  <c r="Y3" i="1"/>
  <c r="Z3" i="1"/>
  <c r="AA3" i="1"/>
  <c r="AD3" i="3"/>
  <c r="AE3" i="3"/>
  <c r="Z63" i="3"/>
  <c r="AA63" i="3"/>
  <c r="AE63" i="3"/>
  <c r="Z62" i="3"/>
  <c r="AA62" i="3"/>
  <c r="AE62" i="3"/>
  <c r="Z61" i="3"/>
  <c r="AB61" i="3"/>
  <c r="AE61" i="3"/>
  <c r="AA60" i="3"/>
  <c r="AB60" i="3"/>
  <c r="AE60" i="3"/>
  <c r="AA59" i="3"/>
  <c r="AB59" i="3"/>
  <c r="AE59" i="3"/>
  <c r="Z58" i="3"/>
  <c r="AB58" i="3"/>
  <c r="AE58" i="3"/>
  <c r="Z57" i="3"/>
  <c r="AA57" i="3"/>
  <c r="AE57" i="3"/>
  <c r="Z56" i="3"/>
  <c r="AB56" i="3"/>
  <c r="AE56" i="3"/>
  <c r="AA55" i="3"/>
  <c r="AB55" i="3"/>
  <c r="AE55" i="3"/>
  <c r="Z54" i="3"/>
  <c r="AA54" i="3"/>
  <c r="AE54" i="3"/>
  <c r="AA53" i="3"/>
  <c r="AB53" i="3"/>
  <c r="AE53" i="3"/>
  <c r="Z52" i="3"/>
  <c r="AA52" i="3"/>
  <c r="AE52" i="3"/>
  <c r="Z51" i="3"/>
  <c r="AB51" i="3"/>
  <c r="AE51" i="3"/>
  <c r="Z50" i="3"/>
  <c r="AA50" i="3"/>
  <c r="AE50" i="3"/>
  <c r="Z49" i="3"/>
  <c r="AA49" i="3"/>
  <c r="AE49" i="3"/>
  <c r="AA48" i="3"/>
  <c r="AB48" i="3"/>
  <c r="AE48" i="3"/>
  <c r="Z47" i="3"/>
  <c r="AA47" i="3"/>
  <c r="AE47" i="3"/>
  <c r="Z46" i="3"/>
  <c r="AB46" i="3"/>
  <c r="AE46" i="3"/>
  <c r="AA45" i="3"/>
  <c r="AB45" i="3"/>
  <c r="AE45" i="3"/>
  <c r="Z44" i="3"/>
  <c r="AB44" i="3"/>
  <c r="AE44" i="3"/>
  <c r="Z43" i="3"/>
  <c r="AA43" i="3"/>
  <c r="AE43" i="3"/>
  <c r="AA42" i="3"/>
  <c r="AB42" i="3"/>
  <c r="AE42" i="3"/>
  <c r="Z41" i="3"/>
  <c r="AA41" i="3"/>
  <c r="AE41" i="3"/>
  <c r="AA40" i="3"/>
  <c r="AB40" i="3"/>
  <c r="AE40" i="3"/>
  <c r="Z39" i="3"/>
  <c r="AB39" i="3"/>
  <c r="AE39" i="3"/>
  <c r="Z38" i="3"/>
  <c r="AA38" i="3"/>
  <c r="AE38" i="3"/>
  <c r="AA37" i="3"/>
  <c r="AB37" i="3"/>
  <c r="AE37" i="3"/>
  <c r="Z36" i="3"/>
  <c r="AA36" i="3"/>
  <c r="AE36" i="3"/>
  <c r="Z35" i="3"/>
  <c r="AA35" i="3"/>
  <c r="AE35" i="3"/>
  <c r="AA34" i="3"/>
  <c r="AB34" i="3"/>
  <c r="AE34" i="3"/>
  <c r="AA33" i="3"/>
  <c r="AB33" i="3"/>
  <c r="AE33" i="3"/>
  <c r="Z32" i="3"/>
  <c r="AA32" i="3"/>
  <c r="AE32" i="3"/>
  <c r="AA31" i="3"/>
  <c r="AB31" i="3"/>
  <c r="AE31" i="3"/>
  <c r="Z30" i="3"/>
  <c r="AA30" i="3"/>
  <c r="AE30" i="3"/>
  <c r="Z29" i="3"/>
  <c r="AA29" i="3"/>
  <c r="AB29" i="3"/>
  <c r="AE29" i="3"/>
  <c r="Z28" i="3"/>
  <c r="AA28" i="3"/>
  <c r="AE28" i="3"/>
  <c r="AA27" i="3"/>
  <c r="AB27" i="3"/>
  <c r="AE27" i="3"/>
  <c r="Z26" i="3"/>
  <c r="AB26" i="3"/>
  <c r="AE26" i="3"/>
  <c r="Z25" i="3"/>
  <c r="AB25" i="3"/>
  <c r="AE25" i="3"/>
  <c r="AA24" i="3"/>
  <c r="AB24" i="3"/>
  <c r="AE24" i="3"/>
  <c r="Z23" i="3"/>
  <c r="AB23" i="3"/>
  <c r="AE23" i="3"/>
  <c r="Z22" i="3"/>
  <c r="AA22" i="3"/>
  <c r="AE22" i="3"/>
  <c r="AA21" i="3"/>
  <c r="AB21" i="3"/>
  <c r="AE21" i="3"/>
  <c r="AA20" i="3"/>
  <c r="AB20" i="3"/>
  <c r="AE20" i="3"/>
  <c r="AA19" i="3"/>
  <c r="AB19" i="3"/>
  <c r="AE19" i="3"/>
  <c r="Z18" i="3"/>
  <c r="AA18" i="3"/>
  <c r="AE18" i="3"/>
  <c r="Z17" i="3"/>
  <c r="AB17" i="3"/>
  <c r="AE17" i="3"/>
  <c r="Z16" i="3"/>
  <c r="AA16" i="3"/>
  <c r="AE16" i="3"/>
  <c r="AA15" i="3"/>
  <c r="AB15" i="3"/>
  <c r="AE15" i="3"/>
  <c r="AA14" i="3"/>
  <c r="AB14" i="3"/>
  <c r="AE14" i="3"/>
  <c r="Z13" i="3"/>
  <c r="AA13" i="3"/>
  <c r="AE13" i="3"/>
  <c r="Z12" i="3"/>
  <c r="AA12" i="3"/>
  <c r="AE12" i="3"/>
  <c r="AA11" i="3"/>
  <c r="AB11" i="3"/>
  <c r="AE11" i="3"/>
  <c r="AA10" i="3"/>
  <c r="AB10" i="3"/>
  <c r="AE10" i="3"/>
  <c r="Z9" i="3"/>
  <c r="AA9" i="3"/>
  <c r="AE9" i="3"/>
  <c r="Z8" i="3"/>
  <c r="AA8" i="3"/>
  <c r="AE8" i="3"/>
  <c r="Z7" i="3"/>
  <c r="AA7" i="3"/>
  <c r="AE7" i="3"/>
  <c r="Z6" i="3"/>
  <c r="AA6" i="3"/>
  <c r="AE6" i="3"/>
  <c r="AE5" i="3"/>
  <c r="AE4" i="3"/>
  <c r="AA2" i="3"/>
  <c r="AB2" i="3"/>
  <c r="AE2" i="3"/>
  <c r="AD2" i="3"/>
  <c r="T707" i="1"/>
  <c r="T708" i="1"/>
  <c r="T709" i="1"/>
  <c r="T710" i="1"/>
  <c r="T711" i="1"/>
  <c r="T712" i="1"/>
  <c r="T713" i="1"/>
  <c r="T714" i="1"/>
  <c r="T715" i="1"/>
  <c r="T716" i="1"/>
  <c r="T717" i="1"/>
  <c r="T471" i="1"/>
  <c r="T443" i="1"/>
  <c r="T398" i="1"/>
  <c r="T593" i="1"/>
  <c r="T152" i="1"/>
  <c r="T151" i="1"/>
  <c r="T144" i="1"/>
  <c r="T136" i="1"/>
  <c r="T130" i="1"/>
  <c r="T126" i="1"/>
  <c r="T93" i="1"/>
  <c r="T86" i="1"/>
  <c r="T83" i="1"/>
  <c r="T82" i="1"/>
  <c r="T81" i="1"/>
  <c r="T110" i="1"/>
  <c r="T78" i="1"/>
  <c r="T77" i="1"/>
  <c r="I186" i="1"/>
  <c r="I165" i="1"/>
  <c r="G216" i="1"/>
  <c r="T174" i="1"/>
  <c r="T186" i="1"/>
  <c r="T2" i="1"/>
  <c r="T3" i="1"/>
  <c r="T4" i="1"/>
  <c r="T5" i="1"/>
  <c r="T6" i="1"/>
  <c r="T7" i="1"/>
  <c r="T9" i="1"/>
  <c r="T10" i="1"/>
  <c r="T11" i="1"/>
  <c r="T1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9" i="1"/>
  <c r="T80" i="1"/>
  <c r="T84" i="1"/>
  <c r="T85" i="1"/>
  <c r="T87" i="1"/>
  <c r="T88" i="1"/>
  <c r="T89" i="1"/>
  <c r="T90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7" i="1"/>
  <c r="T128" i="1"/>
  <c r="T129" i="1"/>
  <c r="T131" i="1"/>
  <c r="T132" i="1"/>
  <c r="T133" i="1"/>
  <c r="T134" i="1"/>
  <c r="T135" i="1"/>
  <c r="T137" i="1"/>
  <c r="T138" i="1"/>
  <c r="T139" i="1"/>
  <c r="T140" i="1"/>
  <c r="T141" i="1"/>
  <c r="T142" i="1"/>
  <c r="T143" i="1"/>
  <c r="T145" i="1"/>
  <c r="T146" i="1"/>
  <c r="T147" i="1"/>
  <c r="T148" i="1"/>
  <c r="T149" i="1"/>
  <c r="T150" i="1"/>
  <c r="T166" i="1"/>
  <c r="T167" i="1"/>
  <c r="T168" i="1"/>
  <c r="T169" i="1"/>
  <c r="T170" i="1"/>
  <c r="T171" i="1"/>
  <c r="T172" i="1"/>
  <c r="T173" i="1"/>
  <c r="T175" i="1"/>
  <c r="T176" i="1"/>
  <c r="T177" i="1"/>
  <c r="T178" i="1"/>
  <c r="T179" i="1"/>
  <c r="T180" i="1"/>
  <c r="T181" i="1"/>
  <c r="T182" i="1"/>
  <c r="T183" i="1"/>
  <c r="T184" i="1"/>
  <c r="T185" i="1"/>
  <c r="T187" i="1"/>
  <c r="T188" i="1"/>
  <c r="T190" i="1"/>
  <c r="T192" i="1"/>
  <c r="T193" i="1"/>
  <c r="T194" i="1"/>
  <c r="T195" i="1"/>
  <c r="T196" i="1"/>
  <c r="T197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2" i="1"/>
  <c r="T233" i="1"/>
  <c r="T234" i="1"/>
  <c r="T235" i="1"/>
  <c r="T236" i="1"/>
  <c r="T237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7" i="1"/>
  <c r="T298" i="1"/>
  <c r="T299" i="1"/>
  <c r="T300" i="1"/>
  <c r="T301" i="1"/>
  <c r="T302" i="1"/>
  <c r="T303" i="1"/>
  <c r="T304" i="1"/>
  <c r="T305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2" i="1"/>
  <c r="T333" i="1"/>
  <c r="T335" i="1"/>
  <c r="T336" i="1"/>
  <c r="T338" i="1"/>
  <c r="T340" i="1"/>
  <c r="T341" i="1"/>
  <c r="T342" i="1"/>
  <c r="T344" i="1"/>
  <c r="T345" i="1"/>
  <c r="T346" i="1"/>
  <c r="T347" i="1"/>
  <c r="T348" i="1"/>
  <c r="T349" i="1"/>
  <c r="T350" i="1"/>
  <c r="T351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2" i="1"/>
  <c r="T473" i="1"/>
  <c r="T474" i="1"/>
  <c r="T475" i="1"/>
  <c r="T476" i="1"/>
  <c r="T477" i="1"/>
  <c r="T478" i="1"/>
  <c r="T479" i="1"/>
  <c r="T480" i="1"/>
  <c r="T481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7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AB63" i="3"/>
  <c r="AC63" i="3"/>
  <c r="AB62" i="3"/>
  <c r="AC62" i="3"/>
  <c r="AA61" i="3"/>
  <c r="AC61" i="3"/>
  <c r="Z60" i="3"/>
  <c r="AC60" i="3"/>
  <c r="Z59" i="3"/>
  <c r="AC59" i="3"/>
  <c r="AA58" i="3"/>
  <c r="AC58" i="3"/>
  <c r="AB57" i="3"/>
  <c r="AA56" i="3"/>
  <c r="AC56" i="3"/>
  <c r="Z55" i="3"/>
  <c r="AC55" i="3"/>
  <c r="AB54" i="3"/>
  <c r="AC54" i="3"/>
  <c r="Z53" i="3"/>
  <c r="AC53" i="3"/>
  <c r="AB52" i="3"/>
  <c r="AC52" i="3"/>
  <c r="AA51" i="3"/>
  <c r="AC51" i="3"/>
  <c r="AB50" i="3"/>
  <c r="AC50" i="3"/>
  <c r="AB49" i="3"/>
  <c r="AC49" i="3"/>
  <c r="Z48" i="3"/>
  <c r="AC48" i="3"/>
  <c r="AB47" i="3"/>
  <c r="AC47" i="3"/>
  <c r="AA46" i="3"/>
  <c r="AC46" i="3"/>
  <c r="Z45" i="3"/>
  <c r="AC45" i="3"/>
  <c r="AA44" i="3"/>
  <c r="AC44" i="3"/>
  <c r="AB43" i="3"/>
  <c r="AC43" i="3"/>
  <c r="Z42" i="3"/>
  <c r="AC42" i="3"/>
  <c r="AB41" i="3"/>
  <c r="AC41" i="3"/>
  <c r="Z40" i="3"/>
  <c r="AC40" i="3"/>
  <c r="AA39" i="3"/>
  <c r="AC39" i="3"/>
  <c r="AB38" i="3"/>
  <c r="AC38" i="3"/>
  <c r="Z37" i="3"/>
  <c r="AC37" i="3"/>
  <c r="AB36" i="3"/>
  <c r="AC36" i="3"/>
  <c r="AB35" i="3"/>
  <c r="AC35" i="3"/>
  <c r="Z34" i="3"/>
  <c r="AC34" i="3"/>
  <c r="Z33" i="3"/>
  <c r="AC33" i="3"/>
  <c r="AB32" i="3"/>
  <c r="AC32" i="3"/>
  <c r="Z31" i="3"/>
  <c r="AC31" i="3"/>
  <c r="AB30" i="3"/>
  <c r="AC30" i="3"/>
  <c r="AC29" i="3"/>
  <c r="AB28" i="3"/>
  <c r="AC28" i="3"/>
  <c r="Z27" i="3"/>
  <c r="AC27" i="3"/>
  <c r="AA26" i="3"/>
  <c r="AC26" i="3"/>
  <c r="AA25" i="3"/>
  <c r="AC25" i="3"/>
  <c r="Z24" i="3"/>
  <c r="AC24" i="3"/>
  <c r="AA23" i="3"/>
  <c r="AC23" i="3"/>
  <c r="AB22" i="3"/>
  <c r="AC22" i="3"/>
  <c r="Z21" i="3"/>
  <c r="AC21" i="3"/>
  <c r="Z20" i="3"/>
  <c r="AC20" i="3"/>
  <c r="Z19" i="3"/>
  <c r="AC19" i="3"/>
  <c r="AB18" i="3"/>
  <c r="AC18" i="3"/>
  <c r="AA17" i="3"/>
  <c r="AC17" i="3"/>
  <c r="AB16" i="3"/>
  <c r="AC16" i="3"/>
  <c r="Z15" i="3"/>
  <c r="AC15" i="3"/>
  <c r="Z14" i="3"/>
  <c r="AC14" i="3"/>
  <c r="AB13" i="3"/>
  <c r="AC13" i="3"/>
  <c r="AB12" i="3"/>
  <c r="AC12" i="3"/>
  <c r="Z11" i="3"/>
  <c r="AC11" i="3"/>
  <c r="Z10" i="3"/>
  <c r="AC10" i="3"/>
  <c r="AB9" i="3"/>
  <c r="AC9" i="3"/>
  <c r="AB8" i="3"/>
  <c r="AC8" i="3"/>
  <c r="AB7" i="3"/>
  <c r="AC7" i="3"/>
  <c r="AB6" i="3"/>
  <c r="AC6" i="3"/>
  <c r="AC4" i="3"/>
  <c r="Z2" i="3"/>
  <c r="AC2" i="3"/>
</calcChain>
</file>

<file path=xl/sharedStrings.xml><?xml version="1.0" encoding="utf-8"?>
<sst xmlns="http://schemas.openxmlformats.org/spreadsheetml/2006/main" count="4256" uniqueCount="1909">
  <si>
    <t>Author(Last F)</t>
    <phoneticPr fontId="0"/>
  </si>
  <si>
    <t>Title</t>
    <phoneticPr fontId="0"/>
  </si>
  <si>
    <t>Journal</t>
  </si>
  <si>
    <t>Category   (ECRLS, DHR, EMD)</t>
    <phoneticPr fontId="0"/>
  </si>
  <si>
    <t>Original Research or Review (OR, RE)</t>
    <phoneticPr fontId="0"/>
  </si>
  <si>
    <t>PMID</t>
  </si>
  <si>
    <t>Reviewer 2</t>
  </si>
  <si>
    <t>1. Clarity   (Rev 1)</t>
    <phoneticPr fontId="0"/>
  </si>
  <si>
    <t>1. Clarity   (Rev 2)</t>
    <phoneticPr fontId="0"/>
  </si>
  <si>
    <t>2. Design/stats or breadth/depth (Rev 1)</t>
  </si>
  <si>
    <t>2.Design/stats or breadth/depth (Rev 2)</t>
    <phoneticPr fontId="0"/>
  </si>
  <si>
    <t>3. Ethics or Bias (Rev 1)</t>
  </si>
  <si>
    <t>3. Ethics or Bias (Rev 2)</t>
  </si>
  <si>
    <t>4. Importance/generalizable (Rev 1)</t>
  </si>
  <si>
    <t>4.Importance/generalizable (Rev 2)</t>
  </si>
  <si>
    <t>5. Impact/ practice changing   (Rev 1)</t>
    <phoneticPr fontId="0"/>
  </si>
  <si>
    <t>5.Impact/ practice changing   (Rev 2)</t>
    <phoneticPr fontId="0"/>
  </si>
  <si>
    <t>Total score (Rev 1)</t>
  </si>
  <si>
    <t>Total score (Rev 2)</t>
  </si>
  <si>
    <t>Avg Overall Score        (Both Rev)</t>
    <phoneticPr fontId="0"/>
  </si>
  <si>
    <t>Score Difference</t>
  </si>
  <si>
    <t>Difference &gt;2 SD?</t>
  </si>
  <si>
    <t>Editor Score</t>
  </si>
  <si>
    <t>Final Score</t>
  </si>
  <si>
    <t>Acker P</t>
  </si>
  <si>
    <t>Implementing an Innovative Prehospital Care Provider Training Course in Nine Cambodian Provinces.</t>
  </si>
  <si>
    <t>Cureus</t>
  </si>
  <si>
    <t>EMD</t>
  </si>
  <si>
    <t>OR</t>
  </si>
  <si>
    <t>AP</t>
  </si>
  <si>
    <t>EA</t>
  </si>
  <si>
    <t>Aluisio A</t>
  </si>
  <si>
    <t>Prehosp Disaster Med</t>
  </si>
  <si>
    <t>Betancourt T</t>
  </si>
  <si>
    <t>Associations between Mental Health and Ebola-Related Health Behaviors: A Regionally Representative Cross-sectional Survey in Post-conflict Sierra Leone.</t>
  </si>
  <si>
    <t>PLoS Med</t>
  </si>
  <si>
    <t>DHR</t>
  </si>
  <si>
    <t>Chattopadhyay A</t>
  </si>
  <si>
    <t>An Inexpensive Bismuth-Petrolatum Dressing for Treatment of Burns.</t>
  </si>
  <si>
    <t>Plast Reconstr Surg Glob Open</t>
  </si>
  <si>
    <t>ECRLS</t>
  </si>
  <si>
    <t>Freitas C</t>
  </si>
  <si>
    <t>Preparedness for the Rio 2016 Olympic Games: hospital treatment capacity in georeferenced areas.</t>
  </si>
  <si>
    <t>Cad Saude Publica</t>
  </si>
  <si>
    <t>Fuangworawong P</t>
  </si>
  <si>
    <t>Assessment of trauma quality improvement activities at public hospitals in Thailand.</t>
  </si>
  <si>
    <t>Int J Surg</t>
  </si>
  <si>
    <t>Glassford N</t>
  </si>
  <si>
    <t>Defining the characteristics and expectations of fluid bolus therapy: A worldwide perspective.</t>
  </si>
  <si>
    <t>J Crit Care</t>
  </si>
  <si>
    <t>Ishii T</t>
  </si>
  <si>
    <t>Development and Verification of a Mobile Shelter Assessment System "Rapid Assessment System of Evacuation Center Condition Featuring Gonryo and Miyagi (RASECC-GM)" for Major Disasters.</t>
  </si>
  <si>
    <t>Janak J</t>
  </si>
  <si>
    <t>Epidemiology of Genitourinary Injuries Among Male Us Service Members Deployed to Iraq and Afghanistan: Early Findings from the Trauma Outcomes and Urogenital Health (TOUGH) Project.</t>
  </si>
  <si>
    <t xml:space="preserve">J Urol. </t>
  </si>
  <si>
    <t>Keyes L</t>
  </si>
  <si>
    <t>Older age, chronic medical conditions and polypharmacy in Himalayan trekkers in Nepal: an epidemiologic survey and case series.</t>
  </si>
  <si>
    <t>J Travel Med</t>
  </si>
  <si>
    <t>Kim Y</t>
  </si>
  <si>
    <t>Clinical Evaluation of Rapid Diagnostic Test Kit for Scrub Typhus with Improved Performance.</t>
  </si>
  <si>
    <t>J Korean Med Sci</t>
  </si>
  <si>
    <t>Lee S</t>
  </si>
  <si>
    <t>Two-Color Lateral Flow Assay for Multiplex Detection of Causative Agents Behind Acute Febrile Illnesses.</t>
  </si>
  <si>
    <t>Anal Chem</t>
  </si>
  <si>
    <t>Li Z</t>
  </si>
  <si>
    <t>A practical community-based response strategy to interrupt Ebola transmission in sierra Leone, 2014-2015.</t>
  </si>
  <si>
    <t>Infect Dis Poverty</t>
  </si>
  <si>
    <t>Lu Q</t>
  </si>
  <si>
    <t>Pathogen and antimicrobial resistance profiles of culture-proven neonatal sepsis in Southwest China, 1990-2014.</t>
  </si>
  <si>
    <t>J Paediatr Child Health</t>
  </si>
  <si>
    <t>Ly J</t>
  </si>
  <si>
    <t>Facility-Based Delivery during the Ebola Virus Disease Epidemic in Rural Liberia: Analysis from a Cross-Sectional, Population-Based Household Survey.</t>
  </si>
  <si>
    <t>Ngonzi J</t>
  </si>
  <si>
    <t>Puerperal sepsis, the leading cause of maternal deaths at a Tertiary UniversityTeaching Hospital in Uganda.</t>
  </si>
  <si>
    <t>BMC Pregnancy Childbirth</t>
  </si>
  <si>
    <t>Nóbrega M</t>
  </si>
  <si>
    <t>Patients with severe accidental tetanus admitted to an intensive care unit in Northeastern Brazil: clinical-epidemiological profile and risk factors for mortality.</t>
  </si>
  <si>
    <t>Braz J Infect Dis</t>
  </si>
  <si>
    <t>Schmid K</t>
  </si>
  <si>
    <t>Barriers and Facilitators to Community CPR Education in San José, Costa Rica</t>
  </si>
  <si>
    <t>Veisani Y</t>
  </si>
  <si>
    <t>Suicide Attempts in Ilam Province, Western Iran, 2010-2014: A Time Trend Study</t>
  </si>
  <si>
    <t>J Res Health Sci</t>
  </si>
  <si>
    <t>Zampieri F</t>
  </si>
  <si>
    <t>Lactated Ringer Is Associated With Reduced Mortality and Less Acute Kidney Injury in Critically Ill Patients: A Retrospective Cohort Analysis.</t>
  </si>
  <si>
    <t>Crit Care Med</t>
  </si>
  <si>
    <t>Bilukha O</t>
  </si>
  <si>
    <t>Injury-related fatalities in selected governorates of Iraq from 2010 to 2013: Prospective surveillance</t>
  </si>
  <si>
    <t>Am J Disaster Med</t>
  </si>
  <si>
    <t xml:space="preserve">OR </t>
  </si>
  <si>
    <t>JM</t>
  </si>
  <si>
    <t>Bjerge B</t>
  </si>
  <si>
    <t>Technology and Information Sharing in Disaster Relief</t>
  </si>
  <si>
    <t>Plos One</t>
  </si>
  <si>
    <t>Cross R</t>
  </si>
  <si>
    <t>Analytical Validation of the ReEBOV Antigen Rapid Test for Point-of-Care Diagnosis of Ebola Virus Infection</t>
  </si>
  <si>
    <t>J Infect Dis</t>
  </si>
  <si>
    <t>Garritty C</t>
  </si>
  <si>
    <t>Developing WHO rapid advance guidelines in the setting of a public health emergency</t>
  </si>
  <si>
    <t>J Clin Epidemiol</t>
  </si>
  <si>
    <t>Jacquet G</t>
  </si>
  <si>
    <t>Health Care Access and Utilization after the 2010 Pakistan Floods</t>
  </si>
  <si>
    <t>Khurana H</t>
  </si>
  <si>
    <t>Air medical transportation in India: Our Experience</t>
  </si>
  <si>
    <t>J Anaesthesiol Clin Pharmacol</t>
  </si>
  <si>
    <t>Kiani Q</t>
  </si>
  <si>
    <t>The relationship between timing of admission to a hospital and severity of injuries following 2005 Pakistan earthquake</t>
  </si>
  <si>
    <t>Chin J Traumatol</t>
  </si>
  <si>
    <t>Mahran D</t>
  </si>
  <si>
    <t>Pattern and Trend of Injuries Among Trauma Unit Attendants in Upper Egypt</t>
  </si>
  <si>
    <t>Trauma Mon</t>
  </si>
  <si>
    <t>Pothapregada S</t>
  </si>
  <si>
    <t>Clinically Profiling Pediatric Patients with Dengue</t>
  </si>
  <si>
    <t>J Glob Infect Dis</t>
  </si>
  <si>
    <t>Şahan M</t>
  </si>
  <si>
    <t>Evaluation of patients with snakebite who presented to the emergency department: 132 cases</t>
  </si>
  <si>
    <t>Ulus Travma Acil Cerrahi Derg</t>
  </si>
  <si>
    <t>Şenaylı A</t>
  </si>
  <si>
    <t>Evaluating incorrect management of transferred pediatric burn pateints</t>
  </si>
  <si>
    <t>Smadi L</t>
  </si>
  <si>
    <t>Women's oral and dental health aspects in humanitarian missions and disasters:Jordanian experience</t>
  </si>
  <si>
    <t>Tochie J</t>
  </si>
  <si>
    <t>Neonatal respiratory distress in a reference neonatal unit in Cameroon: an analysis of prevalence, predictors, etiologies and outcomes</t>
  </si>
  <si>
    <t>Pan Afr Med J</t>
  </si>
  <si>
    <t>Wudneh F</t>
  </si>
  <si>
    <t>Open-label trial on efficacy of artemether/lumefantrine against the uncomplicated Plasmodium falciparum malaria in Metema district, Northwestern Ethiopia</t>
  </si>
  <si>
    <t>Ther Clin Risk Manag</t>
  </si>
  <si>
    <t>Yang N</t>
  </si>
  <si>
    <t>Retrospective one-million-subject fixed-cohort survey of utilization of emergency departments due to traumatic causes in Taiwan, 2001-2010</t>
  </si>
  <si>
    <t>World J Emerg Surg</t>
  </si>
  <si>
    <t>Soeiro A</t>
  </si>
  <si>
    <t>Fondaparinux versus Enoxaparin – Which is the Best Anticoagulant for Acute Coronary Syndrome?</t>
  </si>
  <si>
    <t xml:space="preserve">Arq Bras Cardiol. </t>
  </si>
  <si>
    <t>CB</t>
  </si>
  <si>
    <t>Sawe HR</t>
  </si>
  <si>
    <t>The test characteristics of physician clinical gestalt for determining thepresence and severity of anaemia in patients seen at the emergency department of a tertiary referral hospital in Tanzania.</t>
  </si>
  <si>
    <t>Emerg Med J</t>
  </si>
  <si>
    <t>AJ</t>
  </si>
  <si>
    <t>Njuguna HN</t>
  </si>
  <si>
    <t>Malaria Parasitemia Among Febrile Patients Seeking Clinical Care at an Outpatient Health Facility in an Urban Informal Settlement Area in Nairobi, Kenya.</t>
  </si>
  <si>
    <t>Am J Trop Med Hyg</t>
  </si>
  <si>
    <t>Lin CH</t>
  </si>
  <si>
    <t>Variation of current protocols for managing out-of-hospital cardiac arrest in prehospital settings among Asian countries.</t>
  </si>
  <si>
    <t>J Formos Med Assoc</t>
  </si>
  <si>
    <t>Nomura S</t>
  </si>
  <si>
    <t>Post-nuclear disaster evacuation and survival amongst elderly people in Fukushima: A comparative analysis between evacuees and non-evacuees.</t>
  </si>
  <si>
    <t>Prev Med</t>
  </si>
  <si>
    <t>Baccouche H</t>
  </si>
  <si>
    <t>Acute coronary syndrome among patients with chest pain: Prevalence, incidence and risk factors.</t>
  </si>
  <si>
    <t>Int J Cardiol</t>
  </si>
  <si>
    <t>Carpenter S</t>
  </si>
  <si>
    <t>Disaster preparedness in a complex urban system: the case of Kathmandu Valley, Nepal.</t>
  </si>
  <si>
    <t>Disasters</t>
  </si>
  <si>
    <t>Mallol J</t>
  </si>
  <si>
    <t>Prevalence, Severity, and Treatment of Recurrent Wheezing During the First Year of Life: A Cross-Sectional Study of 12,405 Latin American Infants.</t>
  </si>
  <si>
    <t>Allergy Asthma Immunol Res.</t>
  </si>
  <si>
    <t>Forrester JD</t>
  </si>
  <si>
    <t>Self-reported Determinants of Access to Surgical Care in 3 Developing Countries.</t>
  </si>
  <si>
    <t>JAMA Surg</t>
  </si>
  <si>
    <t>Bane M</t>
  </si>
  <si>
    <t>Qualitative evaluation of paediatric burn injury in Malawi: assessing opportunities for injury prevention.</t>
  </si>
  <si>
    <t>Trop Doct</t>
  </si>
  <si>
    <t>Stewart BT</t>
  </si>
  <si>
    <t>Burns in Baghdad from 2003 to 2014: Results of a randomized household cluster survey.</t>
  </si>
  <si>
    <t>Burns</t>
  </si>
  <si>
    <t>Raina P</t>
  </si>
  <si>
    <t>Assessing global risk factors for non-fatal injuries from road traffic accidents  and falls in adults aged 35-70 years in 17 countries: a cross-sectional analysis of the Prospective Urban Rural Epidemiological (PURE) study.</t>
  </si>
  <si>
    <t>Inj Prev</t>
  </si>
  <si>
    <t>Vineet M</t>
  </si>
  <si>
    <t>A Single-Centre Experience of Obstetric Acute Kidney Injury.</t>
  </si>
  <si>
    <t>J Obstet Gynaecol India.</t>
  </si>
  <si>
    <t>Amdeslasie F</t>
  </si>
  <si>
    <t>Ethiop Med J</t>
  </si>
  <si>
    <t>PreHosp Disast Med</t>
  </si>
  <si>
    <t>d'Avila S</t>
  </si>
  <si>
    <t>Facial trauma among victims of terrestrial transport accidents.</t>
  </si>
  <si>
    <t>Braz J Otorhinolaryngol</t>
  </si>
  <si>
    <t>Haagsma J</t>
  </si>
  <si>
    <t xml:space="preserve">The global burden of injury: incidence, mortality, disability-adjusted life years
and time trends from the Global Burden of Disease study 2013.
</t>
  </si>
  <si>
    <t>Islam M</t>
  </si>
  <si>
    <t xml:space="preserve">Prevalence, Serotype Distribution, and Mortality Risk Associated with Group B
Streptococcus Colonization of Newborns in Rural Bangladesh.
</t>
  </si>
  <si>
    <t>Pediatr Infect Dis J</t>
  </si>
  <si>
    <t>Jegarai M</t>
  </si>
  <si>
    <t xml:space="preserve">Profile of deliberate self-harm patients presenting to Emergency Department: A
retrospective study.
</t>
  </si>
  <si>
    <t>J Fam Med Prim Care</t>
  </si>
  <si>
    <t>Khan A</t>
  </si>
  <si>
    <t>One-two-triage: validation and reliability of a novel triage system for resource limited settings</t>
  </si>
  <si>
    <t>Lee J</t>
  </si>
  <si>
    <t xml:space="preserve">Evaluation of an International Disaster Relief Team After Participation in an
ASEAN Regional Forum Disaster Relief Exercise.
</t>
  </si>
  <si>
    <t>Disaster Med Public Health Prep</t>
  </si>
  <si>
    <t>Lovera D</t>
  </si>
  <si>
    <t>Clinical Characteristics and Risk Factors of Dengue Shock Syndrome in Children.</t>
  </si>
  <si>
    <t>Mawani M</t>
  </si>
  <si>
    <t>Epidemiology and outcomes of out-of-hospital cardiac arrest in a developing country-a multicenter cohort study.</t>
  </si>
  <si>
    <t>BMC Emerg Med</t>
  </si>
  <si>
    <t>McLean KE</t>
  </si>
  <si>
    <t xml:space="preserve">Community-based reports of morbidity, mortality, and health-seeking behaviours in
four Monrovia communities during the West African Ebola epidemic.
</t>
  </si>
  <si>
    <t>Glob Pub Health</t>
  </si>
  <si>
    <t>Morton Hamer M</t>
  </si>
  <si>
    <t>Pumprueg S</t>
  </si>
  <si>
    <t xml:space="preserve">Characteristics and Outcomes of Treatment for Non-ST-Segment Elevation Acute
Coronary Syndrome: Results from a Single Center Registry.
</t>
  </si>
  <si>
    <t>J Med Assoc Thai</t>
  </si>
  <si>
    <t>Rowlinson E</t>
  </si>
  <si>
    <t xml:space="preserve">Incidence and etiology of hospitalized acute respiratory infections in the
Egyptian Delta.
</t>
  </si>
  <si>
    <t>Influenza Other Respir Viruses</t>
  </si>
  <si>
    <t>Stewart B</t>
  </si>
  <si>
    <t>Injury</t>
  </si>
  <si>
    <t>Taylor N</t>
  </si>
  <si>
    <t xml:space="preserve">Changing my perspective: How the development of emergency medicine in Sri Lanka
can inform the Australasian experience.
</t>
  </si>
  <si>
    <t>Emerg Med Australas</t>
  </si>
  <si>
    <t>RE</t>
  </si>
  <si>
    <t>de Souza D</t>
  </si>
  <si>
    <t>The Epidemiology of Sepsis in Childhood.</t>
  </si>
  <si>
    <t>Shock</t>
  </si>
  <si>
    <t>Gobatto A</t>
  </si>
  <si>
    <t>How Can We Estimate Sepsis Incidence and Mortality?</t>
  </si>
  <si>
    <t>Quaglio G</t>
  </si>
  <si>
    <t>Ebola: lessons learned and future challenges for Europe.</t>
  </si>
  <si>
    <t>Lancet Inf Dis</t>
  </si>
  <si>
    <t>Alonge O</t>
  </si>
  <si>
    <t>Our Shrinking Globe: Implications for Child Unintentional Injuries.</t>
  </si>
  <si>
    <t>Pediatr Clin North Am</t>
  </si>
  <si>
    <t>Mace S</t>
  </si>
  <si>
    <t>Global Threats to Child Safety.</t>
  </si>
  <si>
    <t>Stadler F</t>
  </si>
  <si>
    <t>Maggot Debridement Therapy in Disaster Medicine.</t>
  </si>
  <si>
    <t>Evans D</t>
  </si>
  <si>
    <t>Innovation in Graduate Education for Health Professionals in Humanitarian Emergencies.</t>
  </si>
  <si>
    <t>Kousoulis A</t>
  </si>
  <si>
    <t>Access to health for refugees in Greece: lessons in inequalities</t>
  </si>
  <si>
    <t>Int J Equity Health</t>
  </si>
  <si>
    <t>Pham M</t>
  </si>
  <si>
    <t xml:space="preserve">Acceptability and feasibility of point-of-care CD4 testing on HIV continuum of
care in low and middle income countries: a systematic review.
</t>
  </si>
  <si>
    <t>BMC Health Serv Res</t>
  </si>
  <si>
    <t>Shuaib F</t>
  </si>
  <si>
    <t>Containment of Ebola and Polio in Low-Resource Settings Using Principles and Practices of Emergency Operations Centers in Public Health.</t>
  </si>
  <si>
    <t>J Public Health Manag Pract</t>
  </si>
  <si>
    <t>Koenig K</t>
  </si>
  <si>
    <t>Mumps Virus: Modification of the Identify-Isolate-Inform Tool for Frontline Healthcare Providers</t>
  </si>
  <si>
    <t>West J Emerg Med</t>
  </si>
  <si>
    <t>Lotfi T</t>
  </si>
  <si>
    <t>Coordinating the Provision of Health Services in Humanitarian Crises: a Systematic Review of Suggested Models</t>
  </si>
  <si>
    <t>PLoS Current</t>
  </si>
  <si>
    <t>Patel A</t>
  </si>
  <si>
    <t>Quality of the Development of Traumatic Brain Injury Clinical Practice Guidelines: A Systematic Review</t>
  </si>
  <si>
    <t>PLoS One</t>
  </si>
  <si>
    <t>Laxminarayan R</t>
  </si>
  <si>
    <t>Access to effective antimicrobials: a worldwide challenge.</t>
  </si>
  <si>
    <t>Lancet</t>
  </si>
  <si>
    <t>Hannon B</t>
  </si>
  <si>
    <t>Provision of Palliative Care in Low- and Middle-Income Countries: Overcoming Obstacles for Effective Treatment Delivery.</t>
  </si>
  <si>
    <t>J Clin Oncol</t>
  </si>
  <si>
    <t>Anest T</t>
  </si>
  <si>
    <t>Defining and improving the role of emergency medical services in Cape Town, South Africa</t>
  </si>
  <si>
    <t>ECLRS</t>
  </si>
  <si>
    <t>EG</t>
  </si>
  <si>
    <t>AK</t>
  </si>
  <si>
    <t>Bae C</t>
  </si>
  <si>
    <t>Professional needs of young Emergency Medicine specialists in Africa: Results of a South Africa, Ethiopia, Tanzania, and Ghana survey</t>
  </si>
  <si>
    <t>African Journal of Emergency Medicine</t>
  </si>
  <si>
    <t>none</t>
  </si>
  <si>
    <t>Broccoli M</t>
  </si>
  <si>
    <t>Community-based perceptions of emergency care in Zambian communities lacking formalised emergency medicine systems.</t>
  </si>
  <si>
    <t>Chang C</t>
  </si>
  <si>
    <t>Burden of emergency conditions and emergency care usage: new estimates from 40 countries</t>
  </si>
  <si>
    <t>Clark E</t>
  </si>
  <si>
    <t>Acute care needs in an Indian emergency department: A retrospective analysis</t>
  </si>
  <si>
    <t>World J Emerg Med</t>
  </si>
  <si>
    <t>27547278</t>
  </si>
  <si>
    <t>MS</t>
  </si>
  <si>
    <t>Earle M</t>
  </si>
  <si>
    <t>Agar ultrasound phantoms for low-cost training without refrigeration</t>
  </si>
  <si>
    <t>Edmunds K</t>
  </si>
  <si>
    <t>Recommendations for dealing with waste contaminated with Ebola virus: a Hazard Analysis of Critical Control Points approach</t>
  </si>
  <si>
    <t>Bull World Health Organ</t>
  </si>
  <si>
    <t>27274594</t>
  </si>
  <si>
    <t>Eskezia D</t>
  </si>
  <si>
    <t>Prevalence and associated factors of occupational injuries among municipal solid waste collectors in four zones of Amhara region, Northwest Ethiopia</t>
  </si>
  <si>
    <t>BMC Public Health</t>
  </si>
  <si>
    <t>27554260</t>
  </si>
  <si>
    <t>Feehally J</t>
  </si>
  <si>
    <t>The ISN 0by25 Global Snapshot Study</t>
  </si>
  <si>
    <t>Ann Nutr Metab</t>
  </si>
  <si>
    <t>27299998</t>
  </si>
  <si>
    <t>Govender K</t>
  </si>
  <si>
    <t>Comparison of two training programmes on paramedic-delivered CPR performance.</t>
  </si>
  <si>
    <t>Grasner J</t>
  </si>
  <si>
    <t>EuReCa ONE - 27 Nations, ONE Europe, ONE Registry: A prospective one month analysis of out-of-hospital cardiac arrest outcomes in 27 countries in Europe</t>
  </si>
  <si>
    <t>Resuscitation</t>
  </si>
  <si>
    <t>Japiong K</t>
  </si>
  <si>
    <t>Availability of resources for emergency care at a second-level hospital in Ghana: A mixed methods assessment</t>
  </si>
  <si>
    <t>Kannan V</t>
  </si>
  <si>
    <t>The clinical practice of emergency medicine in Mahajanga, Madagascar</t>
  </si>
  <si>
    <t>Kapoor R</t>
  </si>
  <si>
    <t>Lindquist B</t>
  </si>
  <si>
    <t>Barriers to Real-Time Medical Direction via Cellular Communication for Prehospital Emergency Care Providers in Gujarat, India</t>
  </si>
  <si>
    <t>27551654</t>
  </si>
  <si>
    <t>Lohela T</t>
  </si>
  <si>
    <t>Competence of health workers in emergency obstetric care: an assessment using clinical vignettes in Brong Ahafo region, Ghana</t>
  </si>
  <si>
    <t>BMJ Open</t>
  </si>
  <si>
    <t>27297010</t>
  </si>
  <si>
    <t>Marks C</t>
  </si>
  <si>
    <t>A promising poison information centre model for Africa</t>
  </si>
  <si>
    <t>Marois J</t>
  </si>
  <si>
    <t>Laboratory evaluation of a new coagulant/disinfectant point-of-use water treatment product for emergencies</t>
  </si>
  <si>
    <t>Journal of Applied Microbiology</t>
  </si>
  <si>
    <t>27306540</t>
  </si>
  <si>
    <t>Metcalfe J</t>
  </si>
  <si>
    <t>Xpert MTB/RIF detection of rifampin resistance and time to treatment initiation in Harare, Zimbabwe</t>
  </si>
  <si>
    <t>Int J Tuberc Lung Dis</t>
  </si>
  <si>
    <t>27287639</t>
  </si>
  <si>
    <t>Mould-Millman N</t>
  </si>
  <si>
    <t>Time to standardise levels of care amongst Out-of-Hospital Emergency Care providers in Africa</t>
  </si>
  <si>
    <t>Ohuabunwa E</t>
  </si>
  <si>
    <t>Electronic Medical Records in low to middle income countries: The case of Khayelitsha Hospital, South Africa</t>
  </si>
  <si>
    <t>Osei-Ampofo M</t>
  </si>
  <si>
    <t>Injury patterns and health outcomes among pregnant women seeking emergency medical care in Kumasi, Ghana: Challenges and opportunities to improve care</t>
  </si>
  <si>
    <t>Pang J</t>
  </si>
  <si>
    <t>Discovery and Validation of Prognostic Biomarker Models to Guide Triage among Adult Dengue Patients at Early Infection</t>
  </si>
  <si>
    <t>PLOS One</t>
  </si>
  <si>
    <t>27286230</t>
  </si>
  <si>
    <t>Schwartz K</t>
  </si>
  <si>
    <t>An innovative safe anesthesia and analgesia package for emergency pediatric procedures and surgeries when no anesthetist is available</t>
  </si>
  <si>
    <t>International Journal of Emergency Medicine</t>
  </si>
  <si>
    <t>27286891</t>
  </si>
  <si>
    <t>Song J</t>
  </si>
  <si>
    <t>Instrument-Free Point-of-Care Molecular Detection of Zika Virus</t>
  </si>
  <si>
    <t>27306491</t>
  </si>
  <si>
    <t>Teoh B</t>
  </si>
  <si>
    <t>The Use of NS1 Rapid Diagnostic Test and qRT-PCR to Complement IgM ELISA for Improved Dengue Diagnosis from Single Specimen</t>
  </si>
  <si>
    <t>Scientific Reports</t>
  </si>
  <si>
    <t>27278716</t>
  </si>
  <si>
    <t>Thurtle N</t>
  </si>
  <si>
    <t>Free Open Access Medical Education resource knowledge and utilisation amongst Emergency Medicine trainees: A survey in four countries</t>
  </si>
  <si>
    <t>Weiser G</t>
  </si>
  <si>
    <t>Procedural sedation and analgesia in the emergency room of a field hospital after the Nepal earthquake.</t>
  </si>
  <si>
    <t>Wiebe D</t>
  </si>
  <si>
    <t>Economic development and road traffic fatalities in two neighbouring African nations</t>
  </si>
  <si>
    <t>Xiao H</t>
  </si>
  <si>
    <t>A scoring system for assessing the severity of acute diarrhea of adult patients</t>
  </si>
  <si>
    <t>27313808</t>
  </si>
  <si>
    <t>Ye C</t>
  </si>
  <si>
    <t>SCM: a practical tool to implement hospital-based syndromic surveillance</t>
  </si>
  <si>
    <t>BMC Res Notes</t>
  </si>
  <si>
    <t>27317431</t>
  </si>
  <si>
    <t xml:space="preserve">Glucose-6-phosphate dehydrogenase deficiency among Yemeni children residing in
malaria-endemic areas of Hodeidah governorate and evaluation of a rapid diagnostic test for its detection.
</t>
  </si>
  <si>
    <t>Malar J</t>
  </si>
  <si>
    <t>JC</t>
  </si>
  <si>
    <t>Malaria Related Perceptions, Care Seeking after Onset of Fever and Anti-Malarial Drug Use in Malaria Endemic Settings of Southwest Ethiopia</t>
  </si>
  <si>
    <t>Field Validation of the ReEBOVAntigen Rapid Test for Point-of-Care Diagnosis of Ebola Virus Infection</t>
  </si>
  <si>
    <t>The Journal of Infectious Diseases</t>
  </si>
  <si>
    <t>Burden of emergency conditions and emergency care usage: new estimates from 40</t>
  </si>
  <si>
    <t>Monitoring and Evaluating Psychosocial Intervention Outcomes in Humanitarian Aid</t>
  </si>
  <si>
    <t>27315263</t>
  </si>
  <si>
    <t>Alterations in Systemic Extracellular Heme and Hemopexin Are Associated With Adverse Clinical Outcomes in Ugandan Children With Severe Malaria</t>
  </si>
  <si>
    <t xml:space="preserve">Injury Characteristics and Outcomes in Elderly Trauma Patients in Sub-Saharan
Africa.
</t>
  </si>
  <si>
    <t>World J Surg</t>
  </si>
  <si>
    <t>A High Malaria Prevalence Identified by PCR among Patients with Acute Undifferentiated Fever in India</t>
  </si>
  <si>
    <t>The Challenge of Timely, Responsive and Rigorous Ethics Review of Disaster Research: Views of Research Ethics Committee Members</t>
  </si>
  <si>
    <t>Plosone</t>
  </si>
  <si>
    <t>Emergency medicine educational resource use in Cape Town: modern or traditional</t>
  </si>
  <si>
    <t>Postgrad Med J</t>
  </si>
  <si>
    <t>Clinical Survey of Dengue Virus Circulation in the Republic of Djibouti between 2011 and 2014 Identifies Serotype 3 Epidemic and Recommends Clinical Diagnosis Guidelines for Resource Limited Settings</t>
  </si>
  <si>
    <t>PLoS Negl Trop Dis</t>
  </si>
  <si>
    <t>Varespladib (LY315920) Appears to Be a Potent, Broad-Spectrum, Inhibitor of Snake Venom Phospholipase A2 and a Possible Pre-Referral Treatment for Envenomation</t>
  </si>
  <si>
    <t>Toxins</t>
  </si>
  <si>
    <t>Trend and manifestations of falciparum malaria in a tertiary carehospital of India</t>
  </si>
  <si>
    <t>Adv Biomed Res</t>
  </si>
  <si>
    <t>External quality assessment of   dengue and chikungunya diagnostics   in the  Asia Pacific region, 2015</t>
  </si>
  <si>
    <t>WPSAR</t>
  </si>
  <si>
    <t xml:space="preserve">Mismatched expectations? Experiences of nurses in a low-income country working with visiting nurses from high-income countries </t>
  </si>
  <si>
    <t>J Clin Nurs</t>
  </si>
  <si>
    <t>Access to free or low-cost tuberculosis treatment for migrants and refugees along the Thailand-Myanmar border in Tak province, Thailand</t>
  </si>
  <si>
    <t>A Cost-Effectiveness Tool to Guide the Prioritization of Interventions for Rheumatic Fever and Rheumatic Heart Disease Control in African Nations</t>
  </si>
  <si>
    <t>Calvello E</t>
  </si>
  <si>
    <t>Operationalising emergency care delivery in sub-Saharan Africa: consensus-based recommendations for heathcare facilities</t>
  </si>
  <si>
    <t>Cao-Lormeau V</t>
  </si>
  <si>
    <t>Guillain-Barré Syndrome outbreak associated with Zika virus infection in French Polynesia: a case-control study</t>
  </si>
  <si>
    <t>Dagar S</t>
  </si>
  <si>
    <t>Rabies Suspected Animal Contact Cases in a City with Animal Husbandry and the Appropriateness of Prophylactic Procedures</t>
  </si>
  <si>
    <t>Turk J Emerg Med</t>
  </si>
  <si>
    <t>Getachew S</t>
  </si>
  <si>
    <t>The burden of road traffic injuries in an emergency department in Addis Ababa, Ethiopia</t>
  </si>
  <si>
    <t>Public Health Action</t>
  </si>
  <si>
    <t>Geyser M</t>
  </si>
  <si>
    <t>Chest pain prevalence, causes, and disposition in the emergency department of a regional hospital in Pretoria</t>
  </si>
  <si>
    <t>Afr J Prim Health Care Fam Med</t>
  </si>
  <si>
    <t>Gilmore B</t>
  </si>
  <si>
    <t>Improving the performance of community health workers in humanitarian emergencies: a realist evaluation protocol for the PIECES programme</t>
  </si>
  <si>
    <t>Karim-Zade K</t>
  </si>
  <si>
    <t>Pediatric Eye Trauma in the Republic of Tajikistan: More Than Meets the Eye</t>
  </si>
  <si>
    <t>Ophthalmic Epidemiol</t>
  </si>
  <si>
    <t>Liew S</t>
  </si>
  <si>
    <t>Dengue in Malaysia: Factors Associated with Dengue Mortality from a National Registry</t>
  </si>
  <si>
    <t>Monsomboon A</t>
  </si>
  <si>
    <t>Prevalence of emergency medical service utilisation in patients with out-of-hospital cardiac arrest in Thailand</t>
  </si>
  <si>
    <t>Mssusa A</t>
  </si>
  <si>
    <t>Safety Profile of Artemether-Lumefantrine: A Cohort Event Monitoring Study in Public Health Facilities in Tanzania</t>
  </si>
  <si>
    <t>Clin Drug Investig</t>
  </si>
  <si>
    <t>Nanteza B</t>
  </si>
  <si>
    <t>The burden of tetanus in Uganda</t>
  </si>
  <si>
    <t>Springerplus</t>
  </si>
  <si>
    <t>Oluseyi A</t>
  </si>
  <si>
    <t>Aetiologies and Short-term Outcomes of Acute Kidney Injury in a Tertiary Centre in Southwest Nigeria</t>
  </si>
  <si>
    <t>Ethiop J Health Sci</t>
  </si>
  <si>
    <t>Omoke N</t>
  </si>
  <si>
    <t>Analysis of Risk Factors for Gunshot Wound Infection in a Nigerian Civilian Trauma Setting</t>
  </si>
  <si>
    <t>Ralston M</t>
  </si>
  <si>
    <t>Weight Estimation Tool for Children Aged 6 to 59 Months in Limited-Resource Settings</t>
  </si>
  <si>
    <t>Sri-on J</t>
  </si>
  <si>
    <t>The prevalence, risk factors and short-term outcomes of delirium in Thai elderly emergency department patients</t>
  </si>
  <si>
    <t>Tahirbegolli B</t>
  </si>
  <si>
    <t>Outpatient admissions and hospital costs of Syrian refugees in a Turkish university hospital</t>
  </si>
  <si>
    <t>Saudi Med J</t>
  </si>
  <si>
    <t>Vyas D</t>
  </si>
  <si>
    <t>Prehospital care training in a rapidly developing economy: a multi-institutional study</t>
  </si>
  <si>
    <t>J Surg Res</t>
  </si>
  <si>
    <t>Zhang S</t>
  </si>
  <si>
    <t>Impact of co-infections with enteric pathogens on children suffering from acute diarrhea in southwest China</t>
  </si>
  <si>
    <t xml:space="preserve">Incident Management Systems and Building Emergency Management Capacity during the
2014-2016 Ebola Epidemic - Liberia, Sierra Leone, and Guinea.
</t>
  </si>
  <si>
    <t>MMWR Suppl</t>
  </si>
  <si>
    <t xml:space="preserve">Vaccine-preventable disease and the under-utilization of immunizations in complex
humanitarian emergencies
</t>
  </si>
  <si>
    <t>Vaccine</t>
  </si>
  <si>
    <t>Self-Care for Management of Secondary Lymphedema: A Systematic Review</t>
  </si>
  <si>
    <t>PLOS Neglected Tropical Diseases</t>
  </si>
  <si>
    <t>Critical role of ethics in clinical management and public health response to the West Africa Ebola epidemic</t>
  </si>
  <si>
    <t>Risk Management and Healthcare Policy</t>
  </si>
  <si>
    <t xml:space="preserve">Identify-Isolate-Inform: A Tool for Initial Detection and Management of Zika
Virus Patients in the Emergency Department
</t>
  </si>
  <si>
    <t>The 2015 Nepal Earthquake(s): Lessons Learned From the Disability and Rehabilitation Sector's Preparation for, and Response to, Natural Disasters</t>
  </si>
  <si>
    <t>Physical Therapy</t>
  </si>
  <si>
    <t>Quality Improvement for Cardiovascular Disease Care in Low- and Middle-Income Countries: A Systematic Review</t>
  </si>
  <si>
    <t>Children and road traffic injuries: can't the world do better?</t>
  </si>
  <si>
    <t>Arch Dis Child</t>
  </si>
  <si>
    <t xml:space="preserve">Clinical Update on Dengue, Chikungunya, and Zika: What We Know at the Time of
Article Submission
</t>
  </si>
  <si>
    <t>Ebola Surveillance - Guinea, Liberia, and Sierra Leone</t>
  </si>
  <si>
    <t>Inter-organisational response to disasters</t>
  </si>
  <si>
    <t>J Bus Contin Emerg Plan</t>
  </si>
  <si>
    <t>Pham P</t>
  </si>
  <si>
    <t>Strategic Documentation of Violence against Healthcare: Towards a Methodology for Accountability</t>
  </si>
  <si>
    <t>World Health Popul</t>
  </si>
  <si>
    <t>Hou S</t>
  </si>
  <si>
    <t>Disaster Medicine in China: Present and Future</t>
  </si>
  <si>
    <t>Ahuja R</t>
  </si>
  <si>
    <t>ISBI Practice Guidelines for Burn Care</t>
  </si>
  <si>
    <t>Abdolazimi M</t>
  </si>
  <si>
    <t>Predictive factors of short-term survival from acute myocardial infarction in early and late patients in Isfahan and Najafabad, Iran</t>
  </si>
  <si>
    <t>ARYA Atheroscler</t>
  </si>
  <si>
    <t>IT</t>
  </si>
  <si>
    <t>DS</t>
  </si>
  <si>
    <t>Al-Dubai S</t>
  </si>
  <si>
    <t>Pre-hospital delays in ischemic stroke patients in a Malaysian tertiary hospital</t>
  </si>
  <si>
    <t>Int J Stroke</t>
  </si>
  <si>
    <t>IK</t>
  </si>
  <si>
    <t>TB</t>
  </si>
  <si>
    <t>Andrew S</t>
  </si>
  <si>
    <t>Sources of organisational resiliency during the Thailand floods of 2011: a test of the bonding and bridging hypotheses</t>
  </si>
  <si>
    <t>Bollettino V</t>
  </si>
  <si>
    <t>Civil-Military Engagement: An Empirical Account of Humanitarian Perceptions of Civil-Military Coordination During the Response to Typhoon Haiyan</t>
  </si>
  <si>
    <t>Bueno H</t>
  </si>
  <si>
    <t>Opportunities for improvement in anti-thrombotic therapy and other strategies for the management of acute coronary syndromes: Insights from EPICOR, an international study of current practice patterns</t>
  </si>
  <si>
    <t>Eur Heart J Acute Cardiovasc Care</t>
  </si>
  <si>
    <t>Burke T</t>
  </si>
  <si>
    <t>A postpartum haemorrhage package with condom uterine balloon tamponade: a prospective multi-centre case series in Kenya, Sierra Leone, Senegal, and Nepal</t>
  </si>
  <si>
    <t>BJOG</t>
  </si>
  <si>
    <t>Chelidze K</t>
  </si>
  <si>
    <t>Predictors of Mortality Among Pediatric Burn Patients in East Africa</t>
  </si>
  <si>
    <t>Clark M</t>
  </si>
  <si>
    <t>Accuracy of the Broselow Tape in South Sudan, "The Hungriest Place on Earth"</t>
  </si>
  <si>
    <t>Acad Emerg Med</t>
  </si>
  <si>
    <t>Crouse H</t>
  </si>
  <si>
    <t>Impact of an Emergency Triage Assessment and Treatment (ETAT)-based triage process in the paediatric emergency department of a Guatemalan public hospital</t>
  </si>
  <si>
    <t>Paediatr Int Child Health</t>
  </si>
  <si>
    <t>Quality and Effectiveness of a Pediatric Triage Training Program in a Guatemalan Public Hospital</t>
  </si>
  <si>
    <t>Pediatr Emerg Care</t>
  </si>
  <si>
    <t>Davies J</t>
  </si>
  <si>
    <t>Perioperative mortality: Analysis of 3 years of operative data across 7 general surgical projects of Medecins Sans Frontieres in Democratic Republic of Congo, Central African Republic, and South Sudan</t>
  </si>
  <si>
    <t>Surgery</t>
  </si>
  <si>
    <t>Dickinson F</t>
  </si>
  <si>
    <t>Experiences from the field: maternal, reproductive and child health data collection in humanitarian and emergency situations</t>
  </si>
  <si>
    <t>Int Health</t>
  </si>
  <si>
    <t>Doocy S</t>
  </si>
  <si>
    <t>Health service access and utilization among Syrian refugees in Jordan</t>
  </si>
  <si>
    <t>Eardley W</t>
  </si>
  <si>
    <t>Education and Ebola: initiating the cascade of emergency healthcare training</t>
  </si>
  <si>
    <t>J R Army Med Corps</t>
  </si>
  <si>
    <t>El Ayadi A</t>
  </si>
  <si>
    <t>Vital Sign Prediction of Adverse Maternal Outcomes in Women with Hypovolemic Shock: The Role of Shock Index</t>
  </si>
  <si>
    <t>Esperance M</t>
  </si>
  <si>
    <t>A successful model for rapid triage of symptomatic patients at an HIV testing site in Haiti</t>
  </si>
  <si>
    <t>Esser M</t>
  </si>
  <si>
    <t>Characteristics associated with alcohol consumption among emergency department patients presenting with road traffic injuries in Hyderabad, India</t>
  </si>
  <si>
    <t>Gerdin M</t>
  </si>
  <si>
    <t xml:space="preserve">Validation of a novel prediction model for early mortality in adult trauma patients in three public university hospitals in urban India </t>
  </si>
  <si>
    <t>Gholipour C</t>
  </si>
  <si>
    <t>Success Rate of Pre-hospital Emergency Medical Service Personnel in Implementing Pre Hospital Trauma Life Support Guidelines on Traffic Accident Victims</t>
  </si>
  <si>
    <t>Heudtlass P</t>
  </si>
  <si>
    <t>Excess mortality in refugees, internally displaced persons and resident populations in complex humanitarian emergencies (1998-2012) - insights from operational data</t>
  </si>
  <si>
    <t>Confl Health</t>
  </si>
  <si>
    <t>Jonas S</t>
  </si>
  <si>
    <t>Smartphone-based diagnostic for preeclampsia: an mHealth solution for administering the Congo Red Dot (CRD) test in settings with limited resources</t>
  </si>
  <si>
    <t>J Am Med Inform Assoc</t>
  </si>
  <si>
    <t>Kalhor R</t>
  </si>
  <si>
    <t>Situational Analysis of Essential Surgical Care Management in Iran Using the WHO Tool</t>
  </si>
  <si>
    <t>Iran Red Crescent Med J</t>
  </si>
  <si>
    <t>Katagira W</t>
  </si>
  <si>
    <t>Empiric TB Treatment of Severely Ill Patients With HIV and Presumed Pulmonary TB Improves Survival</t>
  </si>
  <si>
    <t>J Acquir Immune Defic Syndr</t>
  </si>
  <si>
    <t>Kisitu D</t>
  </si>
  <si>
    <t>A pilot orthopedic trauma registry in Ugandan district hospitals</t>
  </si>
  <si>
    <t>Kong V</t>
  </si>
  <si>
    <t>Traumatic tension pneumothorax: experience from 115 consecutive patients in a trauma service in South Africa</t>
  </si>
  <si>
    <t>Eur J Trauma Emerg Surg</t>
  </si>
  <si>
    <t>Lee A</t>
  </si>
  <si>
    <t>Barriers to evidence-based disaster management in Nepal: a qualitative study</t>
  </si>
  <si>
    <t>Public Health</t>
  </si>
  <si>
    <t>Leidman E</t>
  </si>
  <si>
    <t xml:space="preserve">Road traffic fatalities in selected governorates of Iraq from 2010 to 2013: prospective surveillance </t>
  </si>
  <si>
    <t>Lino B</t>
  </si>
  <si>
    <t>The Second Lebanon War Experience at Western Galilee Hospital</t>
  </si>
  <si>
    <t>Lukman N</t>
  </si>
  <si>
    <t>Comparison of the Hemagglutination Inhibition Test and IgG ELISA in Categorizing Primary and Secondary Dengue Infections Based on the Plaque Reduction Neutralization Test</t>
  </si>
  <si>
    <t>Biomed Res Int</t>
  </si>
  <si>
    <t>Mantha A</t>
  </si>
  <si>
    <t>Adaptive leadership curriculum for Indian paramedic trainees</t>
  </si>
  <si>
    <t>Int J Emerg Med</t>
  </si>
  <si>
    <t>Mbonye M</t>
  </si>
  <si>
    <t>Effectiveness of educational outreach in infectious diseases management: a cluster randomized trial in Uganda</t>
  </si>
  <si>
    <t>Nuamah G</t>
  </si>
  <si>
    <t>Incentives to yield to Obstetric Referrals in deprived areas of Amansie West district in the Ashanti Region, Ghana</t>
  </si>
  <si>
    <t>Oladapo O</t>
  </si>
  <si>
    <t>When getting there is not enough: a nationwide cross-sectional study of 998 maternal deaths and 1451 near-misses in public tertiary hospitals in a low-income country</t>
  </si>
  <si>
    <t>Oluwadiya K</t>
  </si>
  <si>
    <t>Vulnerability of motorcycle riders and co-riders to injuries in multi-occupant crashes</t>
  </si>
  <si>
    <t>Int J Inj Contr Saf Promot</t>
  </si>
  <si>
    <t>O'Reilly G</t>
  </si>
  <si>
    <t>An interview of trauma registry custodians to determine lessons learnt</t>
  </si>
  <si>
    <t>Pangrazio O</t>
  </si>
  <si>
    <t>Epidemiology of injuries sustained by players during the 16th Under-17 SouthAmerican Soccer Championship</t>
  </si>
  <si>
    <t>Rev Esp Cir Ortop Traumatol</t>
  </si>
  <si>
    <t>Petgrave-Pérez A</t>
  </si>
  <si>
    <t>Epidemiological profile of traumatic brain injury at the Dr. Rafael A. Calderón Guardia Hospital, Neurosurgery Department, during the period from 2007 to 2012</t>
  </si>
  <si>
    <t>Neurocirugia (Astur)</t>
  </si>
  <si>
    <t>Qui P</t>
  </si>
  <si>
    <t>Intravenous magnesium sulfate for the management of severe hand, foot, and mouth disease with autonomic nervous system dysregulation in Vietnamese children: study protocol for a randomized controlled trial</t>
  </si>
  <si>
    <t>Trials</t>
  </si>
  <si>
    <t>Rahman M</t>
  </si>
  <si>
    <t>Descriptive epidemiology of injury cases: findings from a pilot injury surveillance system in Abu Dhabi</t>
  </si>
  <si>
    <t>Reith F</t>
  </si>
  <si>
    <t>Lack of Standardization in the Use of the Glasgow Coma Scale: Results of International Surveys</t>
  </si>
  <si>
    <t>J Neurotrauma</t>
  </si>
  <si>
    <t>Roy N</t>
  </si>
  <si>
    <t>30-Day In-hospital Trauma Mortality in Four Urban University Hospitals Using an Indian Trauma Registry</t>
  </si>
  <si>
    <t>HIV counselling and testing practices for children seen in an urban emergency department of a tertiary referral hospital in Dar es Salaam, Tanzania: a retrospective cross-sectional study</t>
  </si>
  <si>
    <t>Schober M</t>
  </si>
  <si>
    <t>Improving care for victims of violence in resource-poor settings such as Lusaka, Zambia: results of a low-budget intervention</t>
  </si>
  <si>
    <t>Serinken M</t>
  </si>
  <si>
    <t>Comparison of Intravenous Morphine Versus Paracetamol in Sciatica: A Randomized Placebo Controlled Trial</t>
  </si>
  <si>
    <t>Sileshi A</t>
  </si>
  <si>
    <t>Evaluation of ceftriaxone utilization in medical and emergency wards of Tikur Anbessa specialized hospital: a prospective cross-sectional study</t>
  </si>
  <si>
    <t>BMC Pharmacol Toxicol</t>
  </si>
  <si>
    <t>Sissoko D</t>
  </si>
  <si>
    <t>Experimental Treatment with Favipiravir for Ebola Virus Disease (the JIKI Trial): A Historically Controlled, Single-Arm Proof-of-Concept Trial in Guinea</t>
  </si>
  <si>
    <t>Suthar R</t>
  </si>
  <si>
    <t>Acute transverse myelitis in childhood: A single centre experience from North India</t>
  </si>
  <si>
    <t>Eur J Paediatr Neurol</t>
  </si>
  <si>
    <t>Taibo C</t>
  </si>
  <si>
    <t>Analysis of trauma admission data at an urban hospital in Maputo, Mozambique</t>
  </si>
  <si>
    <t>Tian M</t>
  </si>
  <si>
    <t>Management of hip fractures in older people in Beijing: a retrospective audit and comparison with evidence-based guidelines and practice in the UK</t>
  </si>
  <si>
    <t>Osteoporos Int</t>
  </si>
  <si>
    <t>Tissera H</t>
  </si>
  <si>
    <t>Laboratory-Enhanced Dengue Sentinel Surveillance in Colombo District, SriLanka: 2012-2014</t>
  </si>
  <si>
    <t>PLOS Negl Trop Dis</t>
  </si>
  <si>
    <t>Vaillancourt A</t>
  </si>
  <si>
    <t>Country logistics performance and disaster impact</t>
  </si>
  <si>
    <t>Vu A</t>
  </si>
  <si>
    <t>Psychometric properties and reliability of the Assessment Screen to Identify Survivors Toolkit for Gender Based Violence (ASIST-GBV): results from humanitarian settings in Ethiopia and Colombia</t>
  </si>
  <si>
    <t>Wang L</t>
  </si>
  <si>
    <t>Emergency Response to and Preparedness for Extreme Weather Events and Environmental Changes in China</t>
  </si>
  <si>
    <t>Asia Pac J Public Health</t>
  </si>
  <si>
    <t>Yoshimatsu S</t>
  </si>
  <si>
    <t>Urinary L-FABP as a mortality predictor in &lt;5-year-old children with sepsis in Bangladesh</t>
  </si>
  <si>
    <t>Pediatr Int</t>
  </si>
  <si>
    <t>Zeytin A</t>
  </si>
  <si>
    <t>Characteristics of Patients Presenting to the Academic Emergency Department in Central Anatolia</t>
  </si>
  <si>
    <t>Adeloye D</t>
  </si>
  <si>
    <t>The burden of road traffic crashes, injuries and deaths in Africa: a systematic review and meta-analysis</t>
  </si>
  <si>
    <t>Arrich J</t>
  </si>
  <si>
    <t>Hypothermia for neuroprotection in adults after cardiopulmonary resuscitation</t>
  </si>
  <si>
    <t>Cochrane Database Syst Rev</t>
  </si>
  <si>
    <t>Arziman I</t>
  </si>
  <si>
    <t>Field Organization and Disaster Medical Assistance Teams</t>
  </si>
  <si>
    <t>Hyder A</t>
  </si>
  <si>
    <t xml:space="preserve">The Road Traffic Injuries Research Network: a decade of research capacity strengthening in low- and middle-income countries </t>
  </si>
  <si>
    <t>Health Res Policy Syst</t>
  </si>
  <si>
    <t>Khorram-Manesh A</t>
  </si>
  <si>
    <t>Education in Disaster Management: What Do We Offer and What Do We Need? Proposing a New Global Program</t>
  </si>
  <si>
    <t>McDonald V</t>
  </si>
  <si>
    <t>Frailty in trauma: A systematic review of the surgical literature for clinical assessment tools</t>
  </si>
  <si>
    <t>J Trauma Acute Care Sur</t>
  </si>
  <si>
    <t>Modjarrad K</t>
  </si>
  <si>
    <t>Treatment strategies for Middle East respiratory syndrome coronavirus</t>
  </si>
  <si>
    <t>J Virus Erad</t>
  </si>
  <si>
    <t>Petersen E</t>
  </si>
  <si>
    <t>Rapid Spread of Zika Virus in The Americas--Implications for Public Health Preparedness for Mass Gatherings at the 2016 Brazil Olympic Games</t>
  </si>
  <si>
    <t>Int J Infect Dis</t>
  </si>
  <si>
    <t>Pourvakhshoori N</t>
  </si>
  <si>
    <t>Nursing in disasters: A review of existing models</t>
  </si>
  <si>
    <t>Int Emerg Nurs</t>
  </si>
  <si>
    <t>Sama C</t>
  </si>
  <si>
    <t>Clandestine abortion causing uterine perforation and bowel infarction in a rural  area: a case report and brief review</t>
  </si>
  <si>
    <t>Suner S</t>
  </si>
  <si>
    <t>Assessing and Planning Health Actions During a Crisis</t>
  </si>
  <si>
    <t>Tatham P</t>
  </si>
  <si>
    <t>Cracking the humanitarian logistic coordination challenge: lessons from the urban search and rescue community</t>
  </si>
  <si>
    <t xml:space="preserve">Integrated disaster relief logistics: a stepping stone towards viable civil-military networks? </t>
  </si>
  <si>
    <t>Tay A</t>
  </si>
  <si>
    <t>Advances in microfluidics in combating infectious diseases</t>
  </si>
  <si>
    <t>Biotechnol Adv.</t>
  </si>
  <si>
    <t>Voigt S</t>
  </si>
  <si>
    <t>Global trends in satellite-based emergency mapping</t>
  </si>
  <si>
    <t>Science</t>
  </si>
  <si>
    <t>Redefining Gold Standard Testing for Diagnosing Leptospirosis: Further Evidence from a Well-Characterized Flood-related Outbreak in Sri Lanka</t>
  </si>
  <si>
    <t>American Journal of Tropical Medicine and Hygiene</t>
  </si>
  <si>
    <t>KK</t>
  </si>
  <si>
    <t>The Rold of 320 Slice CT Angiography in Predicting Vascular Trauma</t>
  </si>
  <si>
    <t>J Coll Physicians Surg Pak</t>
  </si>
  <si>
    <t>Hypernatremia in Children with Diarrhea: Presenting Features, Management, Outcome, and Risk Factors for Death</t>
  </si>
  <si>
    <t>Clinical Pediatrics</t>
  </si>
  <si>
    <t>Nonfatal Injury Incidence and Risk Factors Among Middle School Students from Four Polynesian Countries…</t>
  </si>
  <si>
    <t>N-acetylcysteine in Acute Organophosphorus Pesticide Poisoning:</t>
  </si>
  <si>
    <t>Basic &amp; Clinical Pharmacology &amp; Toxicology</t>
    <phoneticPr fontId="0"/>
  </si>
  <si>
    <t>ECRLS</t>
    <phoneticPr fontId="0"/>
  </si>
  <si>
    <t>OR</t>
    <phoneticPr fontId="0"/>
  </si>
  <si>
    <t xml:space="preserve">International Journal of Injury Control and Safety Promotion </t>
  </si>
  <si>
    <t>Global and National Burden of Diseases and Injuries Among Children and Adolescents Between 1990 and 2013</t>
  </si>
  <si>
    <t>JAMA</t>
  </si>
  <si>
    <t>Sharps injuries among emergency department nurses in one tertiary care hospital in Ghana</t>
  </si>
  <si>
    <t>International Emergency Nursing</t>
  </si>
  <si>
    <t xml:space="preserve">The diagnostic ability of procalcitonin and interleukin-6 to differentiate infectious from noninfectious SIRS and to predict mortality </t>
  </si>
  <si>
    <t>Journal of Critical Care</t>
  </si>
  <si>
    <t>Accuracy of IVC Ultrasound for Prediting Dehydration in Children with Acute Diarrhea in Resource-Limited Settings</t>
  </si>
  <si>
    <t xml:space="preserve">PLOS One </t>
  </si>
  <si>
    <t>Analysis of Prehospital Transport Use for Trauma Patients in Lusaka, Zambia</t>
  </si>
  <si>
    <t>World Journal of Surgery</t>
  </si>
  <si>
    <t>Ntakiyiruta G</t>
  </si>
  <si>
    <t xml:space="preserve">Trauma care and referral patterns in Rwanda: implications for trauma system development </t>
  </si>
  <si>
    <t>Can J Surg</t>
  </si>
  <si>
    <t>Infection in Health Personnel with High and Low Levels of Exposure in a Hospital Setting during the H1N1 2009 Influenza A Pandemic</t>
  </si>
  <si>
    <t>Psychiatric Disorders Are Associated with an Increased Risk of Injuries…</t>
  </si>
  <si>
    <t>Iran J Public Health</t>
  </si>
  <si>
    <t xml:space="preserve">Clinical Manifestations of Hyponatremia and Hypernatremia in Under-Five Diarrheal Children in a Ciarrhea Hospital </t>
  </si>
  <si>
    <t>Journal of Tropical Pediatrics</t>
  </si>
  <si>
    <t>Applications of a Rapid and Sensitive Dengue DUO Rapid Immunochromatographic Test Kit as a Diagnostic Strategy during a Dengue Type 2 Epidemic in an Urban City</t>
  </si>
  <si>
    <t>High Road Utilizers Surveys Compared to Police Data for Road Traffic Crash Hotspot Localization in Rwanda and Sri Lanka</t>
  </si>
  <si>
    <t xml:space="preserve">BMC Public Health </t>
  </si>
  <si>
    <t>Water First Aid is Beneficial in Humans Post-Burn: Evidence from a Bi-National Cohort Study</t>
  </si>
  <si>
    <t>Severity of burn and its related factors: A study from the developing country Pakistan</t>
  </si>
  <si>
    <t>Burn</t>
  </si>
  <si>
    <t>Global, regional, and national levels and trends in maternal mortality between1990 and 2015, with scenario-based projections to 2030: a systematic analysis by the UN Maternal Mortality Estimation Inter-Agency Group.</t>
  </si>
  <si>
    <t xml:space="preserve">Factors associated with patient visits to the emergency department for asthma therapy in Pakistan. </t>
  </si>
  <si>
    <t>Asia Pacific Family med</t>
  </si>
  <si>
    <t xml:space="preserve">Effect of direct and indirect transfer status on trauma mortality in sub Saharan Africa </t>
  </si>
  <si>
    <t>MERS-CoV outbreak following a single patient exposure in an emergency room in South Korea: an epidemiological outbreak study.</t>
  </si>
  <si>
    <t>Kularatne S</t>
  </si>
  <si>
    <t>Pattern of animal bites and post exposure prophylaxis in rabies: A five year study in a tertiary care unit in Sri Lanka.</t>
  </si>
  <si>
    <t>BMC Infectious Disease</t>
  </si>
  <si>
    <t>McCullough C</t>
  </si>
  <si>
    <t>A national trauma capacity assessment of Haiti.</t>
  </si>
  <si>
    <t>Recognition and management of acute kidney injury in the International Society of Nephrology 0by25 Global Snapshot: a multinational cross-sectional study.</t>
  </si>
  <si>
    <t>Effect on mortality of point-of-care, urine-based lipoarabinomannan testing to guide tuberculosis treatment initiation in HIV-positive hospital inpatients: a pragmatic, parallel-group, multicountry, open-label, randomised controlled trial.</t>
  </si>
  <si>
    <t>Road traffic injuries in Baghdad from 2003 to 2014: results of a randomised household cluster survey.</t>
  </si>
  <si>
    <t>Injury Prevention</t>
  </si>
  <si>
    <t>Diagnostic accuracy of peripheral venous lactate and the 2009 WHO warning signs for identifying severe dengue in Thai adults: a prospective observational study.</t>
  </si>
  <si>
    <t>Deaths, late deaths, and role of infecting dose in Ebola virus disease in Sierra Leone: retrospective cohort study</t>
  </si>
  <si>
    <t>BMJ</t>
  </si>
  <si>
    <t>DK</t>
  </si>
  <si>
    <t>BN</t>
  </si>
  <si>
    <t>Acute Kidney Injury Is Common in Pediatric Severe Malaria and Is Associated With Increased Mortality.</t>
  </si>
  <si>
    <t>Open Forum Infect Dis</t>
  </si>
  <si>
    <t>Efficiency of Using Pediatrics Emergency Services and Triage Evaluation.</t>
  </si>
  <si>
    <t>Frequency of Alcohol Use Among Injured Adult Patients Presenting to a Ghanaian Emergency Department</t>
  </si>
  <si>
    <t>Ann Emerg Med</t>
  </si>
  <si>
    <t>Risk Factors for Neonatal Sepsis in Public Hospitals of Mekelle City, North Ethiopia, 2015: Unmatched Case Control Study.</t>
  </si>
  <si>
    <t>The burden of road traffic injuries in Kermanshah Province, Iran, in 2010-2011: GBD 2010 method.</t>
  </si>
  <si>
    <t>Int J Ini Contr Saf Promot</t>
  </si>
  <si>
    <t>Is Reactive Dengue NS1Antigen Test a Warning Call for Hospital Admissions?</t>
  </si>
  <si>
    <t>J Clin Diagn Res</t>
  </si>
  <si>
    <t>Post-disaster health impact of natural hazards in the Philippines in 2013</t>
  </si>
  <si>
    <t>Glob Health Action</t>
  </si>
  <si>
    <t>Focused cardiopulmonary ultrasound for assessment of dyspnea in a resource-limited setting.</t>
  </si>
  <si>
    <t>Crit Ultrasound J</t>
  </si>
  <si>
    <t>Factors Associated with Hospitalization of Chronic Obstructive Pulmonary Disease Patients with Acute Exacerbation in the Emergency Department, Rajavithi Hospital</t>
  </si>
  <si>
    <t>Buckling up in Singapore: residency and other risk factors for seatbelt non-compliance - a cross-sectional study based on trauma registry data</t>
  </si>
  <si>
    <t>Use of Out-of-Hospital Ethanol Administration to Improve Outcome in Mass Methanol Outbreaks</t>
  </si>
  <si>
    <t>Berry I</t>
  </si>
  <si>
    <t>Leishmaniasis, conflict, and political terror: A spatio-temporal analysis</t>
  </si>
  <si>
    <t>Soc Sci Med</t>
  </si>
  <si>
    <t>Cassidy L</t>
  </si>
  <si>
    <t>Collaborative Development and Results of a Nigerian Trauma Registry</t>
  </si>
  <si>
    <t>J Registry Manag</t>
  </si>
  <si>
    <t>Chinh do T</t>
  </si>
  <si>
    <t>The 2011 flood event in the Mekong Delta: preparedness, response, damage and recovery of private households and small businesses</t>
  </si>
  <si>
    <t>Elfving K</t>
  </si>
  <si>
    <t>Acute Uncomplicated Febrile Illness in Children Aged 2-59 months in Zanzibar - Aetiologies, Antibiotic Treatment and Outcome</t>
  </si>
  <si>
    <t>Green E</t>
  </si>
  <si>
    <t>Viraemia and Ebola virus secretion in survivors of Ebola virus disease in Sierra Leone: a cross-sectional cohort study</t>
  </si>
  <si>
    <t>Lancet Infect Dis</t>
  </si>
  <si>
    <t>Iroezindu M</t>
  </si>
  <si>
    <t>Factors Associated with Prevalent Tuberculosis Among Patients Receiving Highly Active Antiretroviral Therapy in a Nigerian Tertiary Hospital</t>
  </si>
  <si>
    <t>Ann Med Health Sci Res</t>
  </si>
  <si>
    <t>Johnson T</t>
  </si>
  <si>
    <t>Emergency Department of a Rural Hospital in Ecuador.</t>
  </si>
  <si>
    <t>Kacker S</t>
  </si>
  <si>
    <t>Socioeconomic correlates of trauma: An analysis of emergency ward patients in Yaoundé, Cameroon.</t>
  </si>
  <si>
    <t>Regional scale-up of an Emergency Triage Assessment and Treatment (ETAT) training programme from a referral hospital to primary care health centres in Guatemala</t>
  </si>
  <si>
    <t>Law A</t>
  </si>
  <si>
    <t>Out-of-Hospital Cardiac Arrest in the Pediatric Population in Hong Kong: A 10-Year Review at a University Hospital</t>
  </si>
  <si>
    <t>Morin V</t>
  </si>
  <si>
    <t>Vulnerability to typhoon hazards in the coastal informal settlements of Metro Manila, the Philippines</t>
  </si>
  <si>
    <t>Park J</t>
  </si>
  <si>
    <t>Asphyxiation Incidents by Hydrogen Sulfide at Manure Storage Facilities of Swine Livestock Farms in Korea.</t>
  </si>
  <si>
    <t>J Agromedicine</t>
  </si>
  <si>
    <t>Senga M</t>
  </si>
  <si>
    <t>Factors Underlying Ebola Virus Infection Among Health Workers, Kenema, Sierra Leone, 2014-2015</t>
  </si>
  <si>
    <t>Clin Infect Dis</t>
  </si>
  <si>
    <t>Woon Y</t>
  </si>
  <si>
    <t>A Two-Year Review on Epidemiology and Clinical Characteristics of Dengue Deaths in Malaysia, 2013-2014</t>
  </si>
  <si>
    <t>Z'gambo J</t>
  </si>
  <si>
    <t>Pattern of acute poisoning at two urban referral hospitals in Lusaka, Zambia.</t>
  </si>
  <si>
    <t>Zhang D</t>
  </si>
  <si>
    <t>Association between knowledge about levonorgestrel emergency contraception and the risk of ectopic pregnancy following levonorgestrel emergency contraception failure: a comparative survey</t>
    <phoneticPr fontId="0"/>
  </si>
  <si>
    <t xml:space="preserve">Pharmacoepidemiol Drug Saf </t>
  </si>
  <si>
    <t>Ismail S</t>
  </si>
  <si>
    <t>Communicable disease surveillance and control in the context of conflict and mass displacement in Syria</t>
  </si>
  <si>
    <t>Miró Ò</t>
  </si>
  <si>
    <t>Disposition of emergency department patients diagnosed with acute heart failure: an international emergency medicine perspective</t>
  </si>
  <si>
    <t>Eur J Emerg Med</t>
  </si>
  <si>
    <t>Zika Virus as an Emerging Global Pathogen: Neurological Complications of Zika Virus.</t>
  </si>
  <si>
    <t>JAMA Nerol</t>
  </si>
  <si>
    <t>Global burden of diseases, injuries, and risk factors for young people's health during 1990-2013: a systematic analysis for the Global Burden of Disease Study 2013</t>
  </si>
  <si>
    <t>Prevention of common healthcare-associated infections in humanitarian hospitals.</t>
  </si>
  <si>
    <t>Curr Opin Infect Dis</t>
  </si>
  <si>
    <t>Paediatric life support courses for health centres in low and middle income countries.</t>
  </si>
  <si>
    <t>Ahmadi A</t>
  </si>
  <si>
    <t>Pain Management in Trauma: A review study</t>
  </si>
  <si>
    <t>J Inj Violence Res</t>
  </si>
  <si>
    <t>Brunetti</t>
  </si>
  <si>
    <t>Application of U/S in Diganosis of Infectious Diseases in Resource-Limited Settings</t>
  </si>
  <si>
    <t>Curr Infect Dis Rep</t>
  </si>
  <si>
    <t>Pandey N</t>
  </si>
  <si>
    <t>Emergency Medicine in Nepal: Present Practice and Direction for Future</t>
  </si>
  <si>
    <t>Management of septic shock and severe infections in migrants and returning travelers requiring critical care.</t>
  </si>
  <si>
    <t>Eur J Clin Microbiol Infect Dis</t>
  </si>
  <si>
    <t>40 years of terrorist bombings - A meta-analysis of the casualty and injury profile.</t>
  </si>
  <si>
    <t>What’s new in sepsis recognition in resource-limited settings?</t>
  </si>
  <si>
    <t>Intensive Care Medicine</t>
  </si>
  <si>
    <t>Injuries and surgical needs of children in conflict and disaster: From Boston to Haiti and beyond.</t>
  </si>
  <si>
    <t>Semin Pediatr Surg</t>
  </si>
  <si>
    <t>Agrawal D</t>
  </si>
  <si>
    <t>Outcome in 2068 patients of head injury: Experience at a level 1 trauma centre in India.</t>
  </si>
  <si>
    <t>Asian J Neurosurg</t>
  </si>
  <si>
    <t>JB</t>
  </si>
  <si>
    <t>Ajimi Y</t>
  </si>
  <si>
    <t>Primary Triage in a Mass-casualty EventPossesses a Risk of Increasing InformationalConfusion: A Simulation Study Using Shannon’sEntropy</t>
  </si>
  <si>
    <t>Prehospital and Disaster Medicine</t>
  </si>
  <si>
    <t>AC</t>
  </si>
  <si>
    <t>Case-based Learning Outperformed SimulationExercises in Disaster Preparedness EducationAmong Nursing Trainees in India: A RandomizedControlled Trial</t>
  </si>
  <si>
    <t>Ashkenazi I</t>
  </si>
  <si>
    <t>The Impact of Age upon Contingency Planning forMultiple-casualty Incidents Based on a SingleCenter’s Experience</t>
  </si>
  <si>
    <t xml:space="preserve">Psychotic-like experiences in a conflict-affected population: a cross-sectional
study in South Sudan.
</t>
  </si>
  <si>
    <t>Social Psychiatry Epidemiology</t>
  </si>
  <si>
    <t>Baker KK</t>
  </si>
  <si>
    <t>Sanitation and Hygiene-Specific Risk Factors for Moderate-to-Severe Diarrhea in Young Children in the Global Enteric Multicenter Study, 2007-2011: Case-Control</t>
  </si>
  <si>
    <t>PLOS Medicine</t>
  </si>
  <si>
    <t>Bartsch SM</t>
  </si>
  <si>
    <t>Global Economic Burden of Norovirus Gastroenteritis</t>
  </si>
  <si>
    <t>Burstein B</t>
  </si>
  <si>
    <t xml:space="preserve">Increased morbidity associated with weekend paediatric road traffic injuries: 10-year analysis of trauma registry data </t>
  </si>
  <si>
    <t>Cáceres VM</t>
  </si>
  <si>
    <t>Daily zero-reporting for suspect Ebola using short message service (SMS) in Guinea-Bissau.</t>
  </si>
  <si>
    <t>Carlson C</t>
  </si>
  <si>
    <t>Pediatric injury during conflict and prolonged insecurity in Iraq from 2003-2014</t>
  </si>
  <si>
    <t>Conflict and Health</t>
  </si>
  <si>
    <t>Which cause of diffuse peritonitis is the deadliest in the tropics? A retrospective analysis of 305 cases from the South-West Region of Cameroon.</t>
  </si>
  <si>
    <t>World Jourmal of Emergency Surgery</t>
  </si>
  <si>
    <t xml:space="preserve">Cost effectiveness of intensive care in a low resource setting: A prospective cohort of medical critically ill patients </t>
  </si>
  <si>
    <t>World J Crit Care Med</t>
  </si>
  <si>
    <t>Finianos M</t>
  </si>
  <si>
    <t>Haroz E</t>
  </si>
  <si>
    <t xml:space="preserve">Depression symptoms across cultures: an IRT analysis of standard depression symptoms using data from eight countries </t>
  </si>
  <si>
    <t>Soc Psychiatry Psychiatr Epidemiol</t>
  </si>
  <si>
    <t xml:space="preserve">A randomized, comparative study of dual therapy (doxycycline-rifampin) versus
triple therapy (doxycycline-rifampin-levofloxacin) for treating acute/subacute
brucellosis.
</t>
  </si>
  <si>
    <t>Brazilian journal of Infectious Disease</t>
  </si>
  <si>
    <t xml:space="preserve">An audit of the predictors of outcome in status epilepticus from a resource-poor 
country: a comparison with developed countries.
</t>
  </si>
  <si>
    <t>Epileptiform Disorders</t>
  </si>
  <si>
    <t xml:space="preserve">Trends in the incidence of possible severe bacterial infection and case fatality 
rates in rural communities in Sub-Saharan Africa, South Asia and Latin America,
2010-2013: a multicenter prospective cohort study.
</t>
  </si>
  <si>
    <t xml:space="preserve">Reproductive Health </t>
  </si>
  <si>
    <t>Hodkinson P</t>
  </si>
  <si>
    <t xml:space="preserve">Pathways to Care for Critically Ill or Injured Children: A Cohort Study from First Presentation to Healthcare Services through to Admission to Intensive Care or Death </t>
  </si>
  <si>
    <t>Islam K</t>
  </si>
  <si>
    <t>Comparison of the Performance of the TPTest, Tubex, Typhidot and Widal Immunodiagnostic Assays and Blood Cultures in Detecting Patients with Typhoid Fever in Bangladesh, Including Using a Bayesian Latent Class Modeling Approach.</t>
  </si>
  <si>
    <t xml:space="preserve">Sentinel surveillance for influenza among severe acute respiratory infection and 
acute febrile illness inpatients at three hospitals in Ghana.
</t>
  </si>
  <si>
    <t>Influenza Journal</t>
  </si>
  <si>
    <t>Joseph K</t>
  </si>
  <si>
    <t xml:space="preserve">Assessment of Acute Burn Management in 32 Low- and Middle- Income Countries </t>
  </si>
  <si>
    <t>Kamerkar D</t>
  </si>
  <si>
    <t xml:space="preserve">Arrive: A retrospective registry of Indian patients with venous thromboembolism </t>
  </si>
  <si>
    <t>Indian J Crit Care Med</t>
  </si>
  <si>
    <t>Lee C</t>
  </si>
  <si>
    <t>First Responder Accuracy Using SALT duringMass-casualty Incident Simulation</t>
  </si>
  <si>
    <t>Moser A</t>
  </si>
  <si>
    <t>Vaccination Against Seasonal or PandemicInfluenza in Emergency Medical Services</t>
  </si>
  <si>
    <t xml:space="preserve">Perceptions of doctors and nurses at a Ugandan hospital regarding the
introduction and use of the South African Triage Scale.
</t>
  </si>
  <si>
    <t>African Journal of Primary health care and family medicine</t>
  </si>
  <si>
    <t>Natarajan A</t>
  </si>
  <si>
    <t xml:space="preserve">Provider experience of uterine balloon tamponade for the management of postpartum
hemorrhage in Sierra Leone.
</t>
  </si>
  <si>
    <t>Int J Gynaecol Obstet</t>
  </si>
  <si>
    <t xml:space="preserve">Defining Population Health Vulnerability Following an Extreme Weather Event in an
Urban Pacific Island Environment: Honiara, Solomon Islands.
</t>
  </si>
  <si>
    <t>American journal of tropical medicine</t>
  </si>
  <si>
    <t xml:space="preserve">What Kinds of Skills Are Necessary for Physicians Involved in International
Disaster Response?
</t>
  </si>
  <si>
    <t>Pre-hospital Disaster medicine</t>
  </si>
  <si>
    <t>Nordberg M</t>
  </si>
  <si>
    <t>Primary Trauma Triage Performed by Bystanders:An Observation Study</t>
  </si>
  <si>
    <t xml:space="preserve">A novel parameter for the diagnosis of acute pulmonary embolism: the T-wave
peak-to-end interval.
</t>
  </si>
  <si>
    <t>European review of medical and pharmacological society</t>
  </si>
  <si>
    <t>Peter N</t>
  </si>
  <si>
    <t xml:space="preserve">Delivering a sustainable trauma management training programme tailored for low-resource settings in East, Central and Southern African countries using a cascading course model </t>
  </si>
  <si>
    <t>Rådestad M</t>
  </si>
  <si>
    <t>Attitudes Towards and Experience of the Useof Triage Tags in Major Incidents: A MixedMethod Study</t>
  </si>
  <si>
    <t>Serghiou MA</t>
  </si>
  <si>
    <t>One world one burn rehabilitation standard</t>
  </si>
  <si>
    <t>Shahid AS</t>
  </si>
  <si>
    <t>Factors Associated with Streptococcal Bacteremia in Diarrheal Children under Five Years of Age and Their Outcome in an Urban Hospital in Bangladesh</t>
  </si>
  <si>
    <t>Sriram V</t>
  </si>
  <si>
    <t xml:space="preserve">Comparative analysis of three prehospital emergency medical services organizations in India and Pakistan </t>
  </si>
  <si>
    <t xml:space="preserve">Barriers and perceptions regarding code status discussion with families of
critically ill patients in a tertiary care hospital of a developing country: A
cross-sectional study.
</t>
  </si>
  <si>
    <t>Palliative medicine</t>
  </si>
  <si>
    <t>Tansley G</t>
  </si>
  <si>
    <t>Population-level Spatial Access to Prehospital Care by the National Ambulance Service in Ghana.</t>
  </si>
  <si>
    <t>Prehosp Emerg Care</t>
  </si>
  <si>
    <t>The mortality in Gaza in July-September 2014: a retrospective chart-review study</t>
  </si>
  <si>
    <t xml:space="preserve">Validation of the Alcohol, Smoking and Substance Involvement Screening Test in a 
low- and middle-income country cross-sectional emergency centre study.
</t>
  </si>
  <si>
    <t>Drug and Alcohol review</t>
  </si>
  <si>
    <t>Comprehensive development and testing of the ASIST-GBV, a screening tool for responding to gender-based violence among women in humanitarian settings.</t>
  </si>
  <si>
    <t>An 11-Year Analysis of Emergency Presentations of Melioidosis in Northeastern Malaysia.</t>
  </si>
  <si>
    <t>J Immigr Minor Health</t>
  </si>
  <si>
    <t xml:space="preserve">Protocol for a pragmatic cluster randomised controlled trial for reducing
irrational antibiotic prescribing among children with upper respiratory
infections in rural China.
</t>
  </si>
  <si>
    <t>British Medical Journal</t>
  </si>
  <si>
    <t xml:space="preserve">The recent outbreaks and reemergence of poliovirus in war and conflict-affected
areas. 
</t>
  </si>
  <si>
    <t>International Journal of Infectious Diseases</t>
  </si>
  <si>
    <t>RAPADAPTE for rapid guideline development: high-quality clinical guidelines can be rapidly developed with limited resources.</t>
  </si>
  <si>
    <t>International Journal Quality in Health Care</t>
  </si>
  <si>
    <t>Trop Med Int Health</t>
  </si>
  <si>
    <t>Quality in paediatric emergency medicine: Measurement  and reporting</t>
  </si>
  <si>
    <t>Journal of Paediatrics and Child Health</t>
  </si>
  <si>
    <t xml:space="preserve">The role of appropriate diagnostic testing in acute respiratory tract infections:
An antibiotic stewardship strategy to minimise diagnostic uncertainty in primary 
care.
</t>
  </si>
  <si>
    <t>South African Medical Journal</t>
  </si>
  <si>
    <t xml:space="preserve">Pre-Hospital Emergency Medical Services For Elderly Population In Tbilisi. </t>
  </si>
  <si>
    <t>Georgian Medical</t>
  </si>
  <si>
    <t>Daoud A</t>
  </si>
  <si>
    <t xml:space="preserve">What Is the Association between Absolute Child Poverty, Poor Governance, and Natural Disasters? A Global Comparison of Some of the Realities of Climate Change </t>
  </si>
  <si>
    <t xml:space="preserve"> PLoS One</t>
  </si>
  <si>
    <t>Paediatric emergency and acute care in resource poor settings</t>
  </si>
  <si>
    <t>Ebola virus: a Hazard Analysis of Critical Control Points approach</t>
  </si>
  <si>
    <t>Foghammar L</t>
  </si>
  <si>
    <t xml:space="preserve">Challenges in researching violence affecting health service delivery in complex security environments </t>
  </si>
  <si>
    <t>Empiric intravenous fluid and electrolyte therapy in patients with Ebola virus disease.</t>
  </si>
  <si>
    <t>Tropical Doctor</t>
  </si>
  <si>
    <t>Jackson SF</t>
  </si>
  <si>
    <t>Evidence for the value of health promotion interventions in natural disaster management.</t>
  </si>
  <si>
    <t>Health  Promotion International</t>
  </si>
  <si>
    <t xml:space="preserve">Increased Rotavirus Prevalence in Diarrheal Outbreak Precipitated by Localized
Flooding, Solomon Islands, 2014.
</t>
  </si>
  <si>
    <t>Emergency Infectious  Diseases</t>
  </si>
  <si>
    <t>LaGrone L</t>
  </si>
  <si>
    <t>Uptake of the World Health Organization’s trauma care guidelines: a systematic review</t>
  </si>
  <si>
    <t>Lykes M</t>
  </si>
  <si>
    <t xml:space="preserve">Visual methodologies and participatory action research: Performing women’s community-based health promotion in post-Katrina New Orleans </t>
  </si>
  <si>
    <t>Glob Public Health</t>
  </si>
  <si>
    <t xml:space="preserve">Recognition and management of acute kidney injury in the International Society of
Nephrology 0by25 Global Snapshot: a multinational cross-sectional study.
</t>
  </si>
  <si>
    <t xml:space="preserve">Determinants of Children's Mental Health in War-Torn Settings: Translating
Research Into Action. 
</t>
  </si>
  <si>
    <t>Current psychiatry report</t>
  </si>
  <si>
    <t>Pediatric sepsis and septic shock management in resource-limited settings.</t>
  </si>
  <si>
    <t>Intensive care manual</t>
  </si>
  <si>
    <t>Ozaras R</t>
  </si>
  <si>
    <t>The Syrian conflict and infectious diseases</t>
  </si>
  <si>
    <t>Expert Review of Anti-infective Therapy</t>
  </si>
  <si>
    <t>Adolescents' Exposure to Disasters and Substance Use.</t>
  </si>
  <si>
    <t xml:space="preserve">Health response to Hajj mass gathering from emergency perspective, narrative
review.
</t>
  </si>
  <si>
    <t>Turkish Journal of Emergency Medicine</t>
  </si>
  <si>
    <t>Staton C</t>
  </si>
  <si>
    <t>Road Traffic Injury Prevention Initiatives: A Systematic Review and Metasummary of Effectiveness in Low and Middle Income Countries.</t>
  </si>
  <si>
    <t>PLOS ONE</t>
  </si>
  <si>
    <t>Turris S</t>
  </si>
  <si>
    <t>International Consensus on Key Concepts andData Definitions for Mass-gathering Health:Process and Progress</t>
  </si>
  <si>
    <t>2SD</t>
  </si>
  <si>
    <t>Bouchard J</t>
  </si>
  <si>
    <t>Acute Kidney Injury in Western Countries.</t>
  </si>
  <si>
    <t>Kidney Dis (Basel).</t>
  </si>
  <si>
    <t>Zika virus: Epidemiology, current phobia and preparedness for upcoming mass with examples from World Olympics and Pilgrimage</t>
  </si>
  <si>
    <t>Pak Journal of Medical Science</t>
  </si>
  <si>
    <t xml:space="preserve">Surgical Care Required for Populations Affected by Climate-related Natural
Disasters: A Global Estimation.
</t>
  </si>
  <si>
    <t>PLOS Current Disasters</t>
  </si>
  <si>
    <t>Coordinating the Provision of Health Services in Humanitarian Crises: a Systematic Review of Suggested Models.</t>
  </si>
  <si>
    <t>Nicks B</t>
  </si>
  <si>
    <t>The state and future of emergency medicine in Macedonia.</t>
  </si>
  <si>
    <t xml:space="preserve"> World J Emerg Med. </t>
  </si>
  <si>
    <t>Olu OO</t>
  </si>
  <si>
    <t>Incident Management Systems Are Essential for Effective Coordination of Large Disease Outbreaks: Perspectives from the Coordination of the Ebola Outbreak Response in Sierra Leone</t>
  </si>
  <si>
    <t>Front Public Health</t>
  </si>
  <si>
    <t>NQ</t>
  </si>
  <si>
    <t>Ebola virus - from neglected threat to global emergency state.</t>
  </si>
  <si>
    <t>Rev Association of medicine Brazil</t>
  </si>
  <si>
    <t>Ranse J</t>
  </si>
  <si>
    <t>Health Service Impact from Mass Gatherings: A Systematic Literature Review</t>
  </si>
  <si>
    <t>Sahli Z</t>
  </si>
  <si>
    <t xml:space="preserve">Microbiology and risk factors associated with war-related wound infections in the
Middle East.
</t>
  </si>
  <si>
    <t xml:space="preserve">Epidemiol Infect. </t>
  </si>
  <si>
    <t>Suryanto</t>
  </si>
  <si>
    <t>EMS Systems in Lower-Middle Income Countries: A Literature Review</t>
  </si>
  <si>
    <t>A review of existing trauma and musculoskeletal impairment (TMSI) care capacity in East, Central, and Southern Africa</t>
  </si>
  <si>
    <t>Development, Evaluation, and Integration of a Quantitative Reverse-Transcription Polymerase Chain Reaction Diagnostic Test for Ebola Virus on a Molecular Diagnostics Platform</t>
  </si>
  <si>
    <t>Public Perception of Emergency Medical Services in the United States</t>
  </si>
  <si>
    <t>Development and usage of wiki-based software for point-of-care emergency medical information</t>
  </si>
  <si>
    <t>A comparison of command center activations versus disaster drills at three institutions from 2013 to 2015.</t>
  </si>
  <si>
    <t>American journal of Disaster medicine</t>
  </si>
  <si>
    <t xml:space="preserve">Incidence of utilization- and symptom-defined COPD exacerbations in hospital- and
population-recruited patients.
</t>
  </si>
  <si>
    <t>International journal of COPD</t>
  </si>
  <si>
    <t xml:space="preserve">Etiology, seasonality, and clinical characterization of viral respiratory
infections among hospitalized children in Beirut, Lebanon
</t>
  </si>
  <si>
    <t>J Med Virol</t>
  </si>
  <si>
    <t>Nutritional situation among Syrian refugees hosted in Iraq, Jordan, and Lebanon: cross sectional surveys</t>
  </si>
  <si>
    <t>Hospital Disaster Preparedness in Italy: a preliminary study utilizing the World Health Organization Hospital Emergency Response Evaluation Toolkit</t>
  </si>
  <si>
    <t>Minerva Anestesiol</t>
  </si>
  <si>
    <t xml:space="preserve">Ambulance services as part of the district health system in low-income countries:
a feasibility study from Cambodia.
</t>
  </si>
  <si>
    <t>Int J Health Plann Manage</t>
  </si>
  <si>
    <t>Measuring functioning and disability after a disaster: results from the typhoon Haiyan/Yolanda-affected areas of the Philippines</t>
  </si>
  <si>
    <t>Int J Rehabil Res</t>
  </si>
  <si>
    <t xml:space="preserve">Sharps injuries among emergency department nurses in one tertiary care hospital
in Ghana
</t>
  </si>
  <si>
    <t xml:space="preserve">Int Emerg Nurs. </t>
  </si>
  <si>
    <t>Undergraduate nursing students' perceptions of the effectiveness of clinical teaching behaviours in Malaysia: A cross-sectional, correlational survey</t>
  </si>
  <si>
    <t>Nurse Educ Today</t>
  </si>
  <si>
    <t>Pattern and Trend of Injuries Among Trauma Unit Attendants in Upper Egypt.</t>
  </si>
  <si>
    <t>Trauma Monthly</t>
  </si>
  <si>
    <t>Exploring How Lay Rescuers Overcome Barriers to Provide Cardiopulmonary Resuscitation: A Qualitative Study.</t>
  </si>
  <si>
    <t xml:space="preserve">Non-Obstetric Surgical Care at Three Rural District Hospitals in Rwanda: More
Human Capacity and Surgical Equipment May Increase Operative Care.
</t>
  </si>
  <si>
    <t xml:space="preserve">World J Surg. </t>
  </si>
  <si>
    <t>A Clinical Study of Acute Kidney Injury in Tropical Acute Febrile Illness.</t>
  </si>
  <si>
    <t>Journal of clinical and diagnostic resarch</t>
  </si>
  <si>
    <t xml:space="preserve">Are you prepared?' Representations and management of floods in Lomanikoro, Rewa 
(Fiji).
</t>
  </si>
  <si>
    <t xml:space="preserve">Disasters. </t>
  </si>
  <si>
    <t>Intubation of Profoundly Agitated Patients Treated with Prehospital Ketamine</t>
  </si>
  <si>
    <t>A triangular fuzzy TOPSIS-based approach for the application of water technologies in different emergency water supply scenarios</t>
  </si>
  <si>
    <t>Environ Sci Pollut Res Int</t>
  </si>
  <si>
    <t xml:space="preserve">Training mid-level health cadres to improve health service delivery in rural
Bangladesh
</t>
  </si>
  <si>
    <t>Prim Health Care Res Dev</t>
  </si>
  <si>
    <t>Clinical Evaluation Versus Undetectable High-Sensitivity Troponin for Assessment of patients with acute chest pain</t>
  </si>
  <si>
    <t>American Journal of Cardiology</t>
  </si>
  <si>
    <t>Emergency Medical Services Utilization in EMS Priority Conditions in Beirut, Lebanon.</t>
  </si>
  <si>
    <t>Pre hospital Disaster Medicine</t>
  </si>
  <si>
    <t>Predictive Accuracy of Chest Radiographs in Diagnosing Tachypneic Children.</t>
  </si>
  <si>
    <t xml:space="preserve">Indian J Pediatr. </t>
  </si>
  <si>
    <t>Reconstructive Surgery in Times of Conflict</t>
  </si>
  <si>
    <t>J Craniofac Surg</t>
  </si>
  <si>
    <t>Direct Cost of Critical Illness Associated Healthcare Expenditures among Children Admitted in Pediatric Intensive Care Unit in Rural India</t>
  </si>
  <si>
    <t>Indian J Pediatr</t>
  </si>
  <si>
    <t xml:space="preserve">Women's oral and dental health aspects in humanitarian missions and disasters:
Jordanian experience.
</t>
  </si>
  <si>
    <t xml:space="preserve">Road traffic injuries in Baghdad from 2003 to 2014: results of a randomised
household cluster survey
</t>
  </si>
  <si>
    <t xml:space="preserve">Injury incidence among middle school students aged 13-15 years in 47 low-income
and middle-income countries
</t>
  </si>
  <si>
    <t xml:space="preserve">Neonatal unit in Cameroon: an
analysis of prevalence, predictors, etiologies and outcomes
</t>
  </si>
  <si>
    <t>Pan African Medical Journal</t>
  </si>
  <si>
    <t xml:space="preserve">Cross-sectional study of road accidents and related law enforcement efficiency
for 10 countries: A gap coherence analysis
</t>
  </si>
  <si>
    <t>Traffic Inj Prev</t>
  </si>
  <si>
    <t>Validation of the Alcohol, Smoking and Substance Involvement Screening Test in a low- and middle-income country cross-sectional emergency centre study</t>
  </si>
  <si>
    <t>Drug Alcohol Rev</t>
  </si>
  <si>
    <t xml:space="preserve">Importance of awareness in improving performance of emergency medical services
(EMS) systems in enhancing traffic safety: A lesson from India
</t>
  </si>
  <si>
    <t xml:space="preserve">Benchmarking Prehospital and Emergency Department Care for Argentine Children
with Traumatic Brain Injury: For the South American Guideline Adherence Group.
</t>
  </si>
  <si>
    <t>Suicide Attempts and Deaths in Sofala, Mozambique, From 2011 to 2014</t>
  </si>
  <si>
    <t>Crisis</t>
  </si>
  <si>
    <t>Epidemiology of Emergency Medical Services (EMS) Utilization in Four Indian Emergency Departments</t>
  </si>
  <si>
    <t>Social costs of road crashes: An international analysis</t>
  </si>
  <si>
    <t>Accid Anal Prev</t>
  </si>
  <si>
    <t>Work-related Injuries Among Emergency Medical Technicians in Western Turkey.</t>
  </si>
  <si>
    <t>The Birth and Growth of the National Ambulance Service in Ghana</t>
  </si>
  <si>
    <t>Effectiveness of enteral feeding protocol on clinical outcomes in critically ill patients: a study protocol for before-and-after design</t>
  </si>
  <si>
    <t>Annals of TranslationalMedicine</t>
  </si>
  <si>
    <t>Patterns of pre-hospital events and management of motorcycle-related injuries in a tropical setting</t>
  </si>
  <si>
    <t>International journal of Injury control and prevention</t>
  </si>
  <si>
    <t>Management of information within emergencies departments in developing countries: analysis at the National Emergency Department in Benin</t>
  </si>
  <si>
    <t>Ahayalimudin N</t>
  </si>
  <si>
    <t>Ahmed A</t>
  </si>
  <si>
    <t>Estimating national road crash fatalities using aggregate data</t>
  </si>
  <si>
    <t>Al-Shareef AS</t>
  </si>
  <si>
    <t xml:space="preserve">Evaluation of Hospitals' Disaster Preparedness Plans in the Holy City of Makkah(Mecca): A Cross-Sectional Observation Study
</t>
  </si>
  <si>
    <t>Conscious status predicts mortality among patients with isolated traumatic brain injury in administrative data</t>
  </si>
  <si>
    <t>American Journal of surgery</t>
  </si>
  <si>
    <t>Bank I</t>
  </si>
  <si>
    <t>Are Pediatric Emergency Physicians More Knowledgeable and Confident to Respond to a Pediatric Disaster after an Experiential Learning Experience?</t>
  </si>
  <si>
    <t>Bar-On E</t>
  </si>
  <si>
    <t>Orthopedic Activity in Field Hospitals Following Earthquakes in Nepal and Haiti: Variability in Injuries Encountered and Collaboration with Local Available</t>
  </si>
  <si>
    <t>Bentley MA</t>
  </si>
  <si>
    <t>A National Assessment of the Health and Safety of Emergency Medical Services Professionals</t>
  </si>
  <si>
    <t>Brown SA</t>
  </si>
  <si>
    <t>Improving Pediatric Education for Emergency Medical Services Providers: A Qualitative Study</t>
  </si>
  <si>
    <t>Human Capital, Values, and Attitudes of Persons Seeking Refuge in Austria in 2015</t>
  </si>
  <si>
    <t>PLOS</t>
  </si>
  <si>
    <t>Prevalence of Sickle Cell Trait and Reliability of Self-Reported Status among Expectant Parents in Nigeria: Implications for Targeted Newborn Screening.</t>
  </si>
  <si>
    <t>Public health Genomics</t>
  </si>
  <si>
    <t>Chinh D</t>
  </si>
  <si>
    <t xml:space="preserve">The 2011 flood event in the Mekong Delta: preparedness, response, damage and
recovery of private households and small businesses
</t>
  </si>
  <si>
    <t>Chokotho L</t>
  </si>
  <si>
    <t>Cnops L</t>
  </si>
  <si>
    <t>Crowe RP</t>
  </si>
  <si>
    <t>Donaldson RI</t>
  </si>
  <si>
    <t>Hossain SM</t>
  </si>
  <si>
    <t>Ingrassia PL</t>
  </si>
  <si>
    <t>Jacobs B</t>
  </si>
  <si>
    <t>Jacquet GA</t>
  </si>
  <si>
    <t>Leonardi M</t>
  </si>
  <si>
    <t>Lori J</t>
  </si>
  <si>
    <t>Ludin SM</t>
  </si>
  <si>
    <t>Mathiesen WT</t>
  </si>
  <si>
    <t>Muhirwa E</t>
  </si>
  <si>
    <t>Ngoi C</t>
  </si>
  <si>
    <t>Nolet E</t>
  </si>
  <si>
    <t>Olives TD</t>
  </si>
  <si>
    <t>Qu J</t>
  </si>
  <si>
    <t>Rawal L</t>
  </si>
  <si>
    <t>Seear M</t>
  </si>
  <si>
    <t>Sherif RD</t>
  </si>
  <si>
    <t>Shukla VV</t>
  </si>
  <si>
    <t>Street E</t>
  </si>
  <si>
    <t>Urie Y</t>
  </si>
  <si>
    <t>van der Westhuizen C</t>
  </si>
  <si>
    <t>Vasudevan V</t>
  </si>
  <si>
    <t>Vavilala M</t>
  </si>
  <si>
    <t>Wagenaar BH</t>
  </si>
  <si>
    <t>Wijesekera O</t>
  </si>
  <si>
    <t>Wijnen W</t>
  </si>
  <si>
    <t>Zakariah A</t>
  </si>
  <si>
    <t>Adaku A</t>
  </si>
  <si>
    <t>Mental health and psychosocial support for South Sudanese refugees in northern</t>
  </si>
  <si>
    <t>ElShimi M</t>
  </si>
  <si>
    <t>Significance of neutrophilic CD64 as an early marker for detection of neonatal</t>
  </si>
  <si>
    <t>J Matern Fetal Neonatal Med</t>
  </si>
  <si>
    <t>Evensen C</t>
  </si>
  <si>
    <t xml:space="preserve">Quality of care in sickle cell disease: Cross-sectional study and development of </t>
  </si>
  <si>
    <t>Medicine (Baltimore).</t>
  </si>
  <si>
    <t>Kassick M</t>
  </si>
  <si>
    <t>Evaluating a novel neonatal-care assessment tool among trained delivery</t>
  </si>
  <si>
    <t>Kucuk A</t>
  </si>
  <si>
    <t>Television Tip Overs and Head Traumas in Childhood: Results of 36 Children from a</t>
  </si>
  <si>
    <t>Turk Neurosurg</t>
  </si>
  <si>
    <t>Ono Y</t>
  </si>
  <si>
    <t>Association between off-hour presentation and endotracheal-intubation-related</t>
  </si>
  <si>
    <t>Scand J Trauma Resusc Emerg Me</t>
  </si>
  <si>
    <t>A Controlled Before-and-After Perspective on the Improving Maternal, Neonatal,</t>
  </si>
  <si>
    <t>PLoS On</t>
  </si>
  <si>
    <t>Schaller S</t>
  </si>
  <si>
    <t>Early, goal-directed mobilisation in the surgical intensive care unit:</t>
  </si>
  <si>
    <t>Senayli A</t>
  </si>
  <si>
    <t>Evaluating incorrect management of transferred pediatric burn patients</t>
  </si>
  <si>
    <t>Aninanya G</t>
  </si>
  <si>
    <t>Can performance-based incentives improve motivation of nurses and midwives in primary facilities in northern Ghana? A quasi-experimental study</t>
  </si>
  <si>
    <t>Born J</t>
  </si>
  <si>
    <t>Emergency Data Management - Overcoming (Information) Borders</t>
  </si>
  <si>
    <t>Stud Health Technol Inform</t>
  </si>
  <si>
    <t>Chegondi M</t>
  </si>
  <si>
    <t>Hemoglobin Threshold for Blood Transfusion in a Pediatric Intensive Care Unit</t>
  </si>
  <si>
    <t>Transfus Med Hemother</t>
  </si>
  <si>
    <t>Cho S</t>
  </si>
  <si>
    <t>MERS-CoV outbreak following a single patient exposure in an emergency room in South Korea: an epidemiological outbreak study</t>
  </si>
  <si>
    <t>Duron V</t>
  </si>
  <si>
    <t>Implementation and analysis of initial trauma registry in Iquitos, Peru</t>
  </si>
  <si>
    <t>Health Promot Perspect</t>
  </si>
  <si>
    <t>Fagan J</t>
  </si>
  <si>
    <t>Educational workshops with graduates of the University of Cape Town Karl Storz Head and Neck Surgery Fellowship Program: a model for collaboration in outreach to developing countries</t>
  </si>
  <si>
    <t>GBD 2015 SDG Collaborators</t>
  </si>
  <si>
    <t>Measuring the health-related Sustainable Development Goals in 188 countries: a baseline analysis from the Global Burden of Disease Study 2015</t>
  </si>
  <si>
    <t>Homan T</t>
  </si>
  <si>
    <t>The effect of mass mosquito trapping on malaria transmission and disease burden (SolarMal): a stepped-wedge cluster-randomised trial</t>
  </si>
  <si>
    <t>Jarosz A</t>
  </si>
  <si>
    <t>Problems and Pitfalls of Qualification for Extracorporeal Rewarming in Severe Accidental Hypothermia</t>
  </si>
  <si>
    <t>J Cardiothorac Vasc Anesth</t>
  </si>
  <si>
    <t>Evaluation of an International Disaster Relief Team After Participation in an ASEAN Regional Forum Disaster Relief Exercise</t>
  </si>
  <si>
    <t>Margolis A</t>
  </si>
  <si>
    <t>Routine Drug Screening for Patients in the Emergency Department of a State Psychiatric Hospital: A Naturalistic Cohort Study</t>
  </si>
  <si>
    <t>J Dual Diagn</t>
  </si>
  <si>
    <t>McGraw R</t>
  </si>
  <si>
    <t>Development and Evaluation of a Simulation-based Curriculum for Ultrasound-guided Central Venous Catheterization</t>
  </si>
  <si>
    <t>CJEM</t>
  </si>
  <si>
    <t>Ogoina D</t>
  </si>
  <si>
    <t>Preparation and Response to the 2014 Ebola Virus Disease Epidemic in Nigeria-The Experience of a Tertiary Hospital in Nigeria</t>
  </si>
  <si>
    <t>Schoenenberger L</t>
  </si>
  <si>
    <t>Emergency department crowding in Singapore: Insights from a systems thinking approach</t>
  </si>
  <si>
    <t>SAGE Open Med</t>
  </si>
  <si>
    <t>Schroeder G</t>
  </si>
  <si>
    <t>The Development of a Universally Accepted Sacral Fracture Classification: A Survey of AOSpine and AOTrauma Members</t>
  </si>
  <si>
    <t>Global Spine J</t>
  </si>
  <si>
    <t>Shortus M</t>
  </si>
  <si>
    <t>Vector-control response in a post-flood disaster setting, Honiara, Solomon Islands, 2014</t>
  </si>
  <si>
    <t>Western Pac Surveill Response J</t>
  </si>
  <si>
    <t>IntranasalLidocaineinAcuteTreatmentofMigraine:ARandomizedControlledTrial</t>
  </si>
  <si>
    <t>A pilot training program for point-of-care ultrasound in Kenya</t>
  </si>
  <si>
    <t>AfJEM</t>
  </si>
  <si>
    <t>NA</t>
  </si>
  <si>
    <t>ImprovingPublicationQualityandQuantityforAcuteCareAuthorsFromLow-andMiddle-IncomeSettings</t>
  </si>
  <si>
    <t>Mid-arm circumference can be used to estimate weight of adult and adolescent patients</t>
  </si>
  <si>
    <t>The clinical profile and acute care of patients with traumatic spinal cord injury at a tertiary care emergency centre in Addis Ababa, Ethiopia</t>
  </si>
  <si>
    <t>Jawad M</t>
  </si>
  <si>
    <t xml:space="preserve">Differences in tobacco smoking prevalence and frequency between adolescent Palestine refugee and 
non-refugee populations in Jordan, Lebanon, Syria, and the West Bank: cross-sectional analysis of the 
Global Youth Tobacco Survey. </t>
  </si>
  <si>
    <t>Access to out-of-hospital emergency care in Africa: Consensus conference recommendations</t>
  </si>
  <si>
    <t>Epidemiology of injuries and outcomes among trauma patients receiving prehospital care at a tertiary teaching hospital in Kigali, Rwanda</t>
  </si>
  <si>
    <t>Nante N</t>
  </si>
  <si>
    <t xml:space="preserve">Quality of life in refugees and asylum seekers in Italy: a pilot study. </t>
  </si>
  <si>
    <t>Ann Ist Super Sanita</t>
  </si>
  <si>
    <t>Rafighi E</t>
  </si>
  <si>
    <t>National Health Service Principles as Experienced by Vulnerable London Migrants
in "Austerity Britain": A Qualitative Study of Rights, Entitlements, and 
Civil-Society Advocacy</t>
  </si>
  <si>
    <t>Int J Health Policy Manag</t>
  </si>
  <si>
    <t>Added value of graded compression ultrasound to the Alvarado score in cases of right iliac fossa pain</t>
  </si>
  <si>
    <t>Upadhaya N</t>
  </si>
  <si>
    <t>Information systems for mental health in six low and middle income countries: 
cross country situation analysis</t>
  </si>
  <si>
    <t>Int J Ment Health Syst</t>
  </si>
  <si>
    <t>Development of a trauma and emergency database in Kigali, Rwanda</t>
  </si>
  <si>
    <t>Bedside ultrasound training at Muhimbili National Hospital in Dar es Salaam, Tanzania and Hospital San Carlos in Chiapas, Mexico</t>
  </si>
  <si>
    <t>Acehan S</t>
  </si>
  <si>
    <t>Detection of the awareness rate of abuse in pediatric patients admitted to emergency medicine department with injury</t>
  </si>
  <si>
    <t>Avci M</t>
  </si>
  <si>
    <t>The comparison of bedside point-of-care ultrasound and computed tomography in elbow injuries</t>
  </si>
  <si>
    <t>American Journal of Emergency Medicine</t>
  </si>
  <si>
    <t>Bekolo C</t>
  </si>
  <si>
    <t>A retrospective analysis of oral cholera vaccine use, disease severity and deaths during an outbreak in South Sudan</t>
  </si>
  <si>
    <t>Bulletin of the World Health Organization</t>
  </si>
  <si>
    <t>Emergency Medicine Journal</t>
  </si>
  <si>
    <t>Performance of a simplified termination of resuscitation rule for adult traumatic cardiopulmonary arrest in the prehospital setting</t>
  </si>
  <si>
    <t>Emektar E</t>
  </si>
  <si>
    <t>The evaluation of the audit of Fresh-Frozen Plasma (FFP) usage in emergency department</t>
  </si>
  <si>
    <t>Chest compression fraction in ambulance while transporting patients with out-of-hospital cardiac arrest to the hospital in rural Taiwan</t>
  </si>
  <si>
    <t>Jawaid A</t>
  </si>
  <si>
    <t>Clinical characteristics of childhood cancer in emergency room in a tertiary hospital in Pakistan</t>
  </si>
  <si>
    <t>World Journal of Emergency Medicine</t>
  </si>
  <si>
    <t>Kashani P</t>
  </si>
  <si>
    <t>Intra-articular lidocaine versus intravenous sedative and analgesic for reduction of anterior shoulder location</t>
  </si>
  <si>
    <t>Nambiar M</t>
  </si>
  <si>
    <t>Is current training in basic and advanced cardiac life support (BLS &amp; ACLS) effective? A study of BLS &amp; ACLS knowledge amongst healthcare professionals of North-Kerala</t>
  </si>
  <si>
    <t>Rahman N</t>
  </si>
  <si>
    <t>The Buffering analysis to identify common geographical factors within the vicinity of severe injury related to motor vehicle crash in Malaysia</t>
  </si>
  <si>
    <t>Sanguanwit P</t>
  </si>
  <si>
    <t>Is retrograde intubation more successful than direct laryngoscopic technique in difficult endotracheal intubation?</t>
  </si>
  <si>
    <t>Sarihan A</t>
  </si>
  <si>
    <t>The comparison of the efficiency of traditional lectures to video-supported lectures within the training of the Emergency Medicine residents</t>
  </si>
  <si>
    <t>Senthilkumaran S</t>
  </si>
  <si>
    <t>Bacterial meningitis without pleocytosis</t>
  </si>
  <si>
    <t>Seyit M</t>
  </si>
  <si>
    <t>Effectiveness of the synthetic cannabinoids seminar</t>
  </si>
  <si>
    <t>Sivrikaya S</t>
  </si>
  <si>
    <t>Emergency physicians performed Point-of-Care Ultrasonography for detecting distal forearm fracture</t>
  </si>
  <si>
    <t>Teklemariam E</t>
  </si>
  <si>
    <t>Pattern of acute poisoning in Jimma University Specialized Hospital, South West Ethiopia</t>
  </si>
  <si>
    <t>Vong S</t>
  </si>
  <si>
    <t>Investigating the epidemiology of medication errors and error-related adverse drug events (ADEs) in primary care, ambulatory care and home settings: a systematic review protocol</t>
  </si>
  <si>
    <t>Daufanamae B</t>
  </si>
  <si>
    <t>Unintentional injury prevention and the role of occupational therapy in the Solomon Islands: an integrative review</t>
  </si>
  <si>
    <t>Rural Remote Health</t>
  </si>
  <si>
    <t>Abujaber S</t>
  </si>
  <si>
    <t>Developing metrics for emergency care research in low- and middle-income countries</t>
  </si>
  <si>
    <t>Curley L</t>
  </si>
  <si>
    <t xml:space="preserve">Is there potential for the future provision of triage services in community pharmacy? </t>
  </si>
  <si>
    <t>J Pharm Policy Pract</t>
  </si>
  <si>
    <t>Hansoti B</t>
  </si>
  <si>
    <t>Funding global emergency medicine research-from seed grants to NIH support.</t>
  </si>
  <si>
    <t>McCaul M</t>
  </si>
  <si>
    <t>South African pre-hospital guidelines: Report on progress and way forward</t>
  </si>
  <si>
    <t>Lissauer T</t>
  </si>
  <si>
    <t>Paediatric life support courses for health centres in low and middle income countries</t>
  </si>
  <si>
    <t>Abadom T</t>
  </si>
  <si>
    <t>Risk factors associated with hospitalisation for influenza-associated severe respiratory illness in South Africa: A case-population study</t>
  </si>
  <si>
    <t>Alcayna T</t>
  </si>
  <si>
    <t>Resilience and Disaster Trends in the Philippines: Opportunities for National and Local Capacity Building</t>
  </si>
  <si>
    <t>Plos Curr</t>
  </si>
  <si>
    <t>Avnstorp M</t>
  </si>
  <si>
    <t>The introduction of emergency cricothyroidotomy simulation training in Zimbabwe</t>
  </si>
  <si>
    <t>J Laryngol Otol</t>
  </si>
  <si>
    <t>Brunser A</t>
  </si>
  <si>
    <t>Thrombolysis in stroke mimics: Experience in 10 cases</t>
  </si>
  <si>
    <t>Rev Med Chil</t>
  </si>
  <si>
    <t>Cardile A</t>
  </si>
  <si>
    <t>Deployment of the 1st Area Medical Laboratory in a Split-Based Configuration During the Largest Ebola Outbreak in History</t>
  </si>
  <si>
    <t>Mil Med</t>
  </si>
  <si>
    <t>First Responders and Prehospital Care for Road Traffic Injuries in Malawi</t>
  </si>
  <si>
    <t>Clay D</t>
  </si>
  <si>
    <t>Evaluating Affordable Cranial Ultrasonography in East African Neonatal Intensive Care Units</t>
  </si>
  <si>
    <t>Ultrasound Med Biol</t>
  </si>
  <si>
    <t>Elcin M</t>
  </si>
  <si>
    <t>Developing a Simulation-Based Training Program for the Prehospital Professionals and Students on the Management of Middle East Respiratory Syndrome</t>
  </si>
  <si>
    <t>Simul Healthc</t>
  </si>
  <si>
    <t>Elshafie B</t>
  </si>
  <si>
    <t>The Epidemiology of Trachoma in Darfur States and Khartoum State, Sudan: Results of 32 Population-Based Prevalence Surveys</t>
  </si>
  <si>
    <t>Houatthongkham S</t>
  </si>
  <si>
    <t xml:space="preserve">Trends in the incidence of acute watery diarrhoea in the Lao People's Democratic </t>
  </si>
  <si>
    <t>Iyer A</t>
  </si>
  <si>
    <t>Immune Responses to an Oral Cholera Vaccine in Internally Displaced Persons in</t>
  </si>
  <si>
    <t xml:space="preserve">Sci Rep. </t>
  </si>
  <si>
    <t>Kirsch T</t>
  </si>
  <si>
    <t>Impact of interventions and the incidence of ebola virus disease in Liberia - implications for future epidemics</t>
  </si>
  <si>
    <t>Health Policy Plan</t>
  </si>
  <si>
    <t>Lamorte A</t>
  </si>
  <si>
    <t>The Sierra Leone Ultrasound Rainbow4Africa Project (SLURP): an observational</t>
  </si>
  <si>
    <t>Martínez-Sánchez C</t>
  </si>
  <si>
    <t>Acute coronary syndromes in Latin America: lessons from the ACCESS registry</t>
  </si>
  <si>
    <t>Rev Med Inst Mex Seguro Soc</t>
  </si>
  <si>
    <t>Peeters S</t>
  </si>
  <si>
    <t>Epidemiology of Traumatic Brain Injuries at a Major Government Hospital in</t>
  </si>
  <si>
    <t>World Neurosurg</t>
  </si>
  <si>
    <t>Shams A</t>
  </si>
  <si>
    <t xml:space="preserve">Community involvement in out of hospital cardiac arrest: A cross-sectional study </t>
  </si>
  <si>
    <t>Medicine (Baltimore)</t>
  </si>
  <si>
    <t>Stankevitz K</t>
  </si>
  <si>
    <t>Prevalence of occupational injury and its contributing factors among rubber</t>
  </si>
  <si>
    <t>Int J Occup Environ Health</t>
  </si>
  <si>
    <t>Trelles M</t>
  </si>
  <si>
    <t>Averted health burden over 4 years at Médecins Sans Frontières (MSF) Trauma</t>
  </si>
  <si>
    <t>Abera B</t>
  </si>
  <si>
    <t>Extended-Spectrum beta (β)-Lactamases and Antibiogram in Enterobacteriaceae from Clinical and Drinking Water Sources from Bahir Dar City, Ethiopia</t>
  </si>
  <si>
    <t>Agbor V</t>
  </si>
  <si>
    <t>Bladder outlet obstruction; a rare complication of the neglected schistosome, Schistosoma haematobium: two case reports and public health challenges</t>
  </si>
  <si>
    <t>Disaster management: Emergency nursing and medical personnel's knowledge, attitude and practices of the East Coast region hospitals of Malaysia</t>
  </si>
  <si>
    <t>Australas Emerg Nurs J</t>
  </si>
  <si>
    <t>Alirol E</t>
  </si>
  <si>
    <t>Diagnosis of Persistent Fever in the Tropics: Set of Standard Operating Used in the NIDIAG Febrile Syndrome Study</t>
  </si>
  <si>
    <t>Avcu N</t>
  </si>
  <si>
    <t>Intranasal Lidocaine in Acute Treatment of Migraine: A Randomized Controlled Trial</t>
  </si>
  <si>
    <t>Back D</t>
  </si>
  <si>
    <t>Concept and evaluation of the German War Surgery Course - Einsatzchirurgie-Kurs der Bundeswehr</t>
  </si>
  <si>
    <t>Barger-Kamate B</t>
  </si>
  <si>
    <t>Pertussis-Associated Pneumonia in Infants and Children From Low- and Middle-Income Countries Participating in the PERCH Study</t>
  </si>
  <si>
    <t xml:space="preserve">Clin Infect Dis. </t>
  </si>
  <si>
    <t>Bhalla N</t>
  </si>
  <si>
    <t>Introducing an antibiotic stewardship program in a humanitarian surgical hospital</t>
  </si>
  <si>
    <t>Am J Infect Control</t>
  </si>
  <si>
    <t>Chan Y</t>
  </si>
  <si>
    <t>Acute Kidney Injury in Asians With Atrial Fibrillation Treated With Dabigatran or Warfarin</t>
  </si>
  <si>
    <t>J Am Coll Cardiol</t>
  </si>
  <si>
    <t>Chaudhury S</t>
  </si>
  <si>
    <t>Cost analysis of large-scale implementation of the 'Heloing Babies Breathe' newborn resuscitation-training program in Tanzania</t>
  </si>
  <si>
    <t>Chen T</t>
  </si>
  <si>
    <t>Transmissibility of the Influenza Virus during Influenza Outbreaks and Related Asymptomatic Infection in Mainland China, 2005-2013</t>
  </si>
  <si>
    <t>Deribew A</t>
  </si>
  <si>
    <t>Trends, causes, and risk factors of mortality among children under 5 in Ethiopia, 1990-2013: findings from the Global Burden of Disease Study 2013</t>
  </si>
  <si>
    <t>Popul Health Metr</t>
  </si>
  <si>
    <t>Diallo K</t>
  </si>
  <si>
    <t>Early Diagnosis of HIV Infection in Infants - One Caribbean and Six Sub-Saharan African Countries, 2011-2015</t>
  </si>
  <si>
    <t>MMWR Morb Mortal Wkly Rep</t>
  </si>
  <si>
    <t>Evans T</t>
  </si>
  <si>
    <t>Use of multiplex PCR to rapidly diagnose febrile patients during a gastroenteritis outbreak among Ebola virus treatment unit workers</t>
  </si>
  <si>
    <t>Farajzadeh S</t>
  </si>
  <si>
    <t>Topical terbinafine in the treatment of cutaneous leishmaniasis: triple blind randomized clinical trial</t>
  </si>
  <si>
    <t>J Parasit Dis</t>
  </si>
  <si>
    <t>Gardner A</t>
  </si>
  <si>
    <t>Diagnostic accuracy of the Kampala Trauma Score using estimated Abbreviated Injury Scale scores and physician opinion</t>
  </si>
  <si>
    <t>Gershon R</t>
  </si>
  <si>
    <t>Experiences and Psychosocial Impact of West Africa Ebola Deployment on US Health Care Volunteers</t>
  </si>
  <si>
    <t>PLoS Curr</t>
  </si>
  <si>
    <t>Hashemi B</t>
  </si>
  <si>
    <t>Facilitating mental health screening of war-torn populations using mobile</t>
  </si>
  <si>
    <t>Hossain S</t>
  </si>
  <si>
    <t>Jooma R</t>
  </si>
  <si>
    <t>Descriptive epidemiology of Karachi road traffic crash mortality from 2007 to</t>
  </si>
  <si>
    <t>J Pak Med Assoc</t>
  </si>
  <si>
    <t>Kawaza K</t>
  </si>
  <si>
    <t>Efficacy of a low-cost bubble CPAP system in treatment of respiratory distress in a neonatal ward in Malawi</t>
  </si>
  <si>
    <t>Malawi Med J</t>
  </si>
  <si>
    <t>Khan I</t>
  </si>
  <si>
    <t>Emerging Trends of Intentional Firearm Injuries in Northern India: A Study</t>
  </si>
  <si>
    <t>The role of Ugandan District Hospital orthopedic units in the care of vulnerable road users: a cross-sectional study</t>
  </si>
  <si>
    <t>Inj Epidemiol</t>
  </si>
  <si>
    <t>Civilian cerebral gunshot wounds: a South African experience</t>
  </si>
  <si>
    <t>ANZ Journal of Surgery</t>
  </si>
  <si>
    <t>Kouliev T</t>
  </si>
  <si>
    <t>Objective triage in the disaster setting: will children and expecting mothers be treated like others?</t>
  </si>
  <si>
    <t>Open Access Emerg Med</t>
  </si>
  <si>
    <t>Lakshmi P</t>
  </si>
  <si>
    <t>A pilot study of a hospital-based injury surveillance system in a secondary level district hospital in India: lessons learnt and way ahead</t>
  </si>
  <si>
    <t>Lashoher A</t>
  </si>
  <si>
    <t>Implementation of the World Health Organization Trauma Care Checklist Program in 11 Centers Across Multiple Economic Strata: Effect on Care Process Measures</t>
  </si>
  <si>
    <t>Lekei E</t>
  </si>
  <si>
    <t>Undereporting of acute pesticide poisoning in Tanzania: modelling results from two cross-sectional studies</t>
  </si>
  <si>
    <t>Environ Health</t>
  </si>
  <si>
    <t>Maia I</t>
  </si>
  <si>
    <t>Disease Severity Prediction by Spirometry in Adults with Visceral Leishmaniasis from Minas Gerais, Brazil</t>
  </si>
  <si>
    <t>Mansour A</t>
  </si>
  <si>
    <t>National study on the adequacy of antidotes stocking in Lebanese hospitals</t>
  </si>
  <si>
    <t>Maze M</t>
  </si>
  <si>
    <t>Comparison of the Estimated Incidence of Acute Leptospirosis in the Kilimanjaro Region of Tanzania between 2007-08 and 2012-14</t>
  </si>
  <si>
    <t>Mbevi G</t>
  </si>
  <si>
    <t>Prevalence, aetiology, treatment and outcomes of shock in children admitted to Kenyan hospitals</t>
  </si>
  <si>
    <t>BMC Med</t>
  </si>
  <si>
    <t>The West Africa Disaster Preparedness Initiative: Strengthening National Capacities for All-Hazards Disaster Preparedness</t>
  </si>
  <si>
    <t>Mustufa M</t>
  </si>
  <si>
    <t>Trajectory of cause of death among brought dead neonates in tertiary care public facilities of Pakistan: A multicenter study</t>
  </si>
  <si>
    <t>World J Pediatr</t>
  </si>
  <si>
    <t>Negreiros S</t>
  </si>
  <si>
    <t>Efficacy of Chloroquine and Primaquine for the Treatment of Uncomplicated Plasmodium vivax Malaria in Cruzeiro do Sul, Brazil</t>
  </si>
  <si>
    <t>Okeng'o K</t>
  </si>
  <si>
    <t>Early Mortality and Associated Factors among Patients with Stroke Admitted to a Large Teaching Hospital in Tanzania</t>
  </si>
  <si>
    <t>J Stroke Cerebrovasc Dis</t>
  </si>
  <si>
    <t>Olu O</t>
  </si>
  <si>
    <t>Owolabi L</t>
  </si>
  <si>
    <t>Stroke in patients with diabetes mellitus: a study from North Western Nigeria</t>
  </si>
  <si>
    <t>Afr Health Sci</t>
  </si>
  <si>
    <t>Papali A</t>
  </si>
  <si>
    <t>Sepsis in Haiti: Prevalence, treatment, and outcomes in a Port-au-Prince referral hospital</t>
  </si>
  <si>
    <t>Reller M</t>
  </si>
  <si>
    <t>Unsuspected Dengue as a cause of acute febrile illness in children and adults</t>
  </si>
  <si>
    <t>Validation of international trauma scoring systems in urban trauma centres in India</t>
  </si>
  <si>
    <t>Shamsuddin S</t>
  </si>
  <si>
    <t>Antimicrobial drug use in primary healthcare clinics: a retrospective evaluation</t>
  </si>
  <si>
    <t>Stephens T</t>
  </si>
  <si>
    <t>Capacity building for critical care training delivery: Development and evaluation of the Network for Improving Critical care Skills Training (NICST) programme in Sri Lanka</t>
  </si>
  <si>
    <t>Intensive Crit Care Nurs</t>
  </si>
  <si>
    <t>Sun K</t>
  </si>
  <si>
    <t>Comparison of Emergency Medical Services and Trauma Care Systems Among Pan-Asian Countries: An International, Multicenter, Population-Based Survey</t>
  </si>
  <si>
    <t>Teles F</t>
  </si>
  <si>
    <t>Acute kidney injury in leptospirosis: the Kidney Disease Improving Global Outcomes (KDIGO) criteria and mortality</t>
  </si>
  <si>
    <t>Clin Nephrol</t>
  </si>
  <si>
    <t>Uzunoğlu E</t>
  </si>
  <si>
    <t>Clinical and Epidemiological Features of Paederus Dermatitis among Nut Farm Workers in Turkey</t>
  </si>
  <si>
    <t>Valles P</t>
  </si>
  <si>
    <t>Emergency department care for trauma patients in settings of active conflict versus urban violence: all of the same calibre?</t>
  </si>
  <si>
    <t>van Berlaer G</t>
  </si>
  <si>
    <t>A refugee camp in the centre of Europe: clinical characteristics of asylum seekers arriving in Brussels</t>
  </si>
  <si>
    <t>Wanduru P</t>
  </si>
  <si>
    <t>The performance of community health workers in the management of multiple childhood infectious diseases in Lira, northern Uganda - a mixed methods cross-sectional study</t>
  </si>
  <si>
    <t>Xiang N</t>
  </si>
  <si>
    <t>Comparison of the first three waves of avian influenza A(H7N9) virus circulation in the mainland of the People's Republic of China</t>
  </si>
  <si>
    <t>BMC Infect Dis</t>
  </si>
  <si>
    <t>Ansumana R</t>
  </si>
  <si>
    <t>Impact of Infectious Disease Epidemics on Tuberculosis Diagnostic, Management and Prevention Services: Experiences and Lessons from the 2014-2015 Ebola Virus Disease Outbreak in West Africa</t>
  </si>
  <si>
    <t>Horne S</t>
  </si>
  <si>
    <t>An outbreak inside an epidemic: managing an infectious disease outbreak while treating Ebola</t>
  </si>
  <si>
    <t>Stoler J</t>
  </si>
  <si>
    <t>Febrile illness diagnostics and the malaria-industrial complex: a socio-environmental perspective</t>
  </si>
  <si>
    <t>Yactayo S</t>
  </si>
  <si>
    <t>Epidemiology of Chikungunya in the Americas</t>
  </si>
  <si>
    <t>Yang L</t>
  </si>
  <si>
    <t>Acute Kidney Injury in Asia</t>
  </si>
  <si>
    <t>Kidney Dis (Basel)</t>
  </si>
  <si>
    <t>n/a</t>
  </si>
  <si>
    <t>Amat Camacho N</t>
  </si>
  <si>
    <t>Education and Training of Emergency Medical Teams: Recommendations for a Global Operational Learning Framework</t>
  </si>
  <si>
    <t>Deas S</t>
  </si>
  <si>
    <t>Radiation Exposure and lung disease in today's nuclear world</t>
  </si>
  <si>
    <t>Curr Opin Pulm Med</t>
  </si>
  <si>
    <t>Hardcastle T</t>
  </si>
  <si>
    <t>Lessons from the frontline: using experiences from conflict zones to improve trauma care and outcomes</t>
  </si>
  <si>
    <t>Jaiswal N</t>
  </si>
  <si>
    <t>Feasibility and efficacy of gentamicin for treating neonatal sepsis in community-based settings: a systematic review</t>
  </si>
  <si>
    <t>Jha V</t>
  </si>
  <si>
    <t>Understanding kidney care needs and implementation strategies in low- and middle-income countries: conclusions from a "Kidney Disease: Improving Global Outcomes" (KDIGO) Controversies Conference</t>
  </si>
  <si>
    <t>Kidney Int</t>
  </si>
  <si>
    <t>Jobanputra K</t>
  </si>
  <si>
    <t>Three Steps to Improve Management of Noncommunicable Diseases in Humanitarian Crises</t>
  </si>
  <si>
    <t>Landry M</t>
  </si>
  <si>
    <t>Phys Ther</t>
  </si>
  <si>
    <t>Sadeghi-Bazargani H</t>
  </si>
  <si>
    <t>Epidemiological Patterns of Road traffic crashes during the last two decades in Iran: A review of the literature from 1996 to 2014</t>
  </si>
  <si>
    <t>Arch Trauma Resus</t>
  </si>
  <si>
    <t>Shaapan R</t>
  </si>
  <si>
    <t>The common zoonotic protozoal diseases causing abortion</t>
  </si>
  <si>
    <t>St-Louis E</t>
  </si>
  <si>
    <t>Systematic review and need assessment of pediatric trauma outcome benchmarking tools for low-resource settings</t>
  </si>
  <si>
    <t>Pediatr Surg Int</t>
  </si>
  <si>
    <t>Tekwu E</t>
  </si>
  <si>
    <t>Mechanically produced schistomula as a higher-throughput tools for phenotypic pre-screening in drug sensitivity assays: current research and future trends</t>
  </si>
  <si>
    <t>Biomark Res</t>
  </si>
  <si>
    <t>Turner C</t>
  </si>
  <si>
    <t>Pre-hospital management of mass casualty civilian shootings: a systematic literature review</t>
  </si>
  <si>
    <t>Estimating the burden of injury in urban and rural Sudan in 2008</t>
  </si>
  <si>
    <t>Ambulance Service Associated With Reduced Probabilities Of Neonatal And Infant Mortality In Two Indian States</t>
  </si>
  <si>
    <t>Health Aff</t>
  </si>
  <si>
    <t>Association of Rift Valley fever virus infection with miscarriage in Sudanese women: a cross-sectional study</t>
  </si>
  <si>
    <t>Lancet Glob Health</t>
  </si>
  <si>
    <t>Demographic and mortality analysis of hospitalized children at a referral hospital in Addis Ababa, Ethiopia</t>
  </si>
  <si>
    <t>BMC Pediatr</t>
  </si>
  <si>
    <t>Neonatal Sepsis in Haiti</t>
  </si>
  <si>
    <t>J Trop Pediatr</t>
  </si>
  <si>
    <t>Intensive point-of-care ultrasound training with long-term follow-up in a cohort of Rwandan physicians</t>
  </si>
  <si>
    <t>The readiness of emergency and trauma care in low- and middle-income countries: a cross-sectional descriptive study of 42 public hospitals in Albania</t>
  </si>
  <si>
    <t>Albuterol via metered-dose inhaler in children: Lower doses are effective, and higher doses are safe</t>
  </si>
  <si>
    <t>Pediatr Pulmonol</t>
  </si>
  <si>
    <t>Global Progress in Road Injury Mortality since 2010</t>
  </si>
  <si>
    <t>Referral patterns and predictors of referral delays for patients with traumatic injuries in rural Rwanda</t>
  </si>
  <si>
    <t>The use of a lot quality assurance sampling methodology to assess and manage primary health interventions in conflict-affected West Darfur, Sudan</t>
  </si>
  <si>
    <t>Critical Care in a Tertiary Hospital in Malawi</t>
  </si>
  <si>
    <t>Successful Implementation of a Multicountry Clinical Surveillance and Data Collection System for Ebola Virus Disease in West Africa: Findings and Lessons Learned</t>
  </si>
  <si>
    <t>Glob Health Sci Pract</t>
  </si>
  <si>
    <t>Understanding the Outcome in the Chinese Changjiang Disaster in 2015: A Retrospective Study</t>
  </si>
  <si>
    <t>J Emerg Med</t>
  </si>
  <si>
    <t>Presentation of Acute Childhood Stroke in a Tertiary Pediatric Emergency Department</t>
  </si>
  <si>
    <t>Pediatr Emer Care</t>
  </si>
  <si>
    <t>Global Estimation of Surgical Procedures Needed for Forcibly Displaced Persons</t>
  </si>
  <si>
    <t>Organizing the Donation of Convalescent Plasma for a Therapeutic Clinical Trial on Ebola Virus Disease: The Experience in Guinea.</t>
  </si>
  <si>
    <t>Factors Affecting Burn Contracture Outcome in Developing Countries: A Review of 2506 Patients.</t>
  </si>
  <si>
    <t xml:space="preserve">Ann Plast Surg. </t>
  </si>
  <si>
    <t>Provider experiences with improvised uterine balloon tamponade for the management of uncontrolled postpartum hemorrhage in Kenya.</t>
  </si>
  <si>
    <t xml:space="preserve">Int J Gynaecol Obstet. </t>
  </si>
  <si>
    <t>An innovative safe anesthesia and analgesia package for emergency pediatric procedures and surgeries when no anesthetist is available.</t>
  </si>
  <si>
    <t xml:space="preserve">Int J Emerg Med. </t>
  </si>
  <si>
    <t>Severity of road crashes involving pedestrians in Metro Manila, Philippines.</t>
  </si>
  <si>
    <t xml:space="preserve">Accid Anal Prev. </t>
  </si>
  <si>
    <t>Concomitant measurements of serum annexin A5 levels and hematological indices as markers in recent and old myocardial infarction with low ejection fraction: A preliminary study.</t>
  </si>
  <si>
    <t>Int J Cardiol.</t>
  </si>
  <si>
    <t>Angelidis P</t>
  </si>
  <si>
    <t>The hackathon model to spur innovation around global mHealth</t>
  </si>
  <si>
    <t>Journal of Medical Engineering &amp; Technology</t>
  </si>
  <si>
    <t>Chen C</t>
  </si>
  <si>
    <t>Urinary Biomarkers at the Time of AKI Diagnosis as Predictors of Progression of AKI among Patients with Acute Cardiorenal Syndrome.</t>
  </si>
  <si>
    <t>Clin J Am Soc Nephrol.</t>
  </si>
  <si>
    <t>High-Amplitude Atlantic Hurricanes Produce Disparate Mortality in Small,Low-Income Countries.</t>
  </si>
  <si>
    <t>Prognostic value of neglected biomarker in sepsis patients with the old and new criteria: predictive role of lactate dehydrogenase.</t>
  </si>
  <si>
    <t>Am J Emerg Med</t>
  </si>
  <si>
    <t>Esquivel M</t>
  </si>
  <si>
    <t>Mapping Disparities in Access to Safe, Timely, and Essential Surgical Care in Zambia</t>
  </si>
  <si>
    <t>Health Care Access and Utilization after the 2010 Pakistan Floods.</t>
  </si>
  <si>
    <t>Kirwan CJ</t>
  </si>
  <si>
    <t>A nurse-led intervention improves detection and management of AKI in Malawi.</t>
  </si>
  <si>
    <t>J Ren Care</t>
  </si>
  <si>
    <t>Koganti SB</t>
  </si>
  <si>
    <t>Predictors of successful non-operative management of grade III &amp; IV blunt pancreatic trauma.</t>
  </si>
  <si>
    <t>Ann Med Surg (Lond)</t>
  </si>
  <si>
    <t>Open Access Emerg Med.</t>
  </si>
  <si>
    <t>Pejovic NJ</t>
  </si>
  <si>
    <t>Pilot manikin study showed that a supraglottic airway device improved simulatedneonatal ventilation in a low-resource setting.</t>
  </si>
  <si>
    <t>Acta Paediatr</t>
  </si>
  <si>
    <t>Young S</t>
  </si>
  <si>
    <t>The impact of the increasing burden of trauma in Malawi on orthopedic trauma service priorities at Kamuzu Central Hospital.</t>
  </si>
  <si>
    <t>Acta Orthop</t>
  </si>
  <si>
    <t>Development and Implementation of a Novel Prehospital Care System in the State of Kerala, India</t>
  </si>
  <si>
    <t>Evaluation of a ketamine-based anesthesia package for use in emergency cesarean delivery or emergency laparotomy when no anesthetist is available</t>
  </si>
  <si>
    <t>Early diagnosis of dengue disease severity in a resource-limited Asian country</t>
  </si>
  <si>
    <t>Epidemiologic and Spatiotemporal Characterization of Influenza and Severe Acute Respiratory Infection in Uganda, 2010-2015</t>
  </si>
  <si>
    <t>Ann Am Thorac Soc</t>
  </si>
  <si>
    <t>Rwanda's Model Prehospital Emergency Care Service: A Two-year Review of Patient Demographics and Injury Patterns in Kigali</t>
  </si>
  <si>
    <t>Exploring the third delay: an audit evaluating obstetric triage at Mulago National Referral Hospital</t>
  </si>
  <si>
    <t>Prioritising minimum standards of emergency care for children in resource-limited settings</t>
  </si>
  <si>
    <t>Provider experiences with the large-scale 'Helping Babies Breathe' training programme in Tanzania</t>
  </si>
  <si>
    <t>Enteric pathogens and factors associated with acute bloody diarrhoea, Kenya</t>
  </si>
  <si>
    <t>Respiratory Virus-Associated Severe Acute Respiratory Illness and Viral Clustering in Malawian Children in a Setting With a High Prevalence of HIV Infection, Malaria, and Malnutrition</t>
  </si>
  <si>
    <t>Exploring Couples' Processes of Change in the Context of SASA!, a Violence Against Women and HIV Prevention Intervention in Uganda</t>
  </si>
  <si>
    <t>Prev Sci</t>
  </si>
  <si>
    <t>Not forgetting severe mental disorders in humanitarian emergencies: a descriptive study from the Philippines</t>
  </si>
  <si>
    <t>Opinion of women on emergency obstetric care provided in public facilities in Lagos, Nigeria: A qualitative study</t>
  </si>
  <si>
    <t>Health Care Women Int</t>
  </si>
  <si>
    <t>Alaska Y</t>
  </si>
  <si>
    <t>The impact of crowd control measures on the occurrence of stampedes during Mass Gatherings: The Hajj experience</t>
  </si>
  <si>
    <t>Travel Med Infect Dis</t>
  </si>
  <si>
    <t>Aryal N</t>
  </si>
  <si>
    <t>Injury and Mortality in Young Nepalese Migrant Workers: A Call for Public Health Action</t>
  </si>
  <si>
    <t>Chiappini E</t>
  </si>
  <si>
    <t>Septic arthritis in children in resource limited and non-resource limited countries: an update on diagnosis and treatment</t>
  </si>
  <si>
    <t>Expert Rev Anti Infect Ther</t>
  </si>
  <si>
    <t>Edgcombe H</t>
  </si>
  <si>
    <t>Enhancing emergency care in low-income countries using mobile technology-based training tools</t>
  </si>
  <si>
    <t>Perko T</t>
  </si>
  <si>
    <t>Risk communication in the case of the Fukushima accident: Impact of communication and lessons to be learned</t>
  </si>
  <si>
    <t>Integr Environ Assess Manag</t>
  </si>
  <si>
    <t>Pradhan P</t>
  </si>
  <si>
    <t>Nutrition interventions for children aged less than 5 years following natural disasters: a systematic review</t>
  </si>
  <si>
    <t>Wirtz A</t>
  </si>
  <si>
    <t>Violence against children in Latin America and Caribbean countries: a comprehensive review of national health sector efforts in prevention and response</t>
  </si>
  <si>
    <t>Ahmed Q</t>
  </si>
  <si>
    <t>Yellow fever and Hajj: with all eyes on Zika, a familiar flavivirus remains a threat</t>
  </si>
  <si>
    <t>Front Med</t>
  </si>
  <si>
    <t>Araujo M</t>
  </si>
  <si>
    <t>Effectiveness of interventions to prevent motorcycle injuries: systematic review of the literature</t>
  </si>
  <si>
    <t>Hashemi-Domeneh B</t>
  </si>
  <si>
    <t>A review of aluminium phosphide poisoning and a flowchart to treat it</t>
  </si>
  <si>
    <t>Arh Hig Rada Toksikol</t>
  </si>
  <si>
    <t>Liao X</t>
  </si>
  <si>
    <t>Current epidemiology of sepsis in mainland China</t>
  </si>
  <si>
    <t>Ann Transl Med</t>
  </si>
  <si>
    <t>Vest K</t>
  </si>
  <si>
    <t>Zika Virus: A Basic Overview of an Emerging Arboviral Infection in the Western Hemisphere</t>
  </si>
  <si>
    <t>Use of safety-engineered devices by healthcare workers for intravenous and/or phlebotomy procedures in healthcare settings: a systematic review and meta-analysis.</t>
  </si>
  <si>
    <t>Increasing use and accessibility of anti parasitic drugs for migrants with neglected diseases at a time of migratory emergency.</t>
  </si>
  <si>
    <t>New Microbiol.</t>
  </si>
  <si>
    <t>Lancet Global Health</t>
  </si>
  <si>
    <t>Global Burden, Epidemiologic Trends, and Prevention of Intrapartum-Related Deaths in Low-Resource Settings.</t>
  </si>
  <si>
    <t xml:space="preserve">Clin Perinatol. </t>
  </si>
  <si>
    <t>Neonatal Resuscitation in Low-Resource Settings.</t>
  </si>
  <si>
    <t>Fekadu L</t>
  </si>
  <si>
    <t>Reaching the unreached with polio vaccine and other child survival interventions through partnership with military in Angola.</t>
  </si>
  <si>
    <t>A Systematic Review and Meta-Analysis of the Global Burden of Chronic Pain Without Clear Etiology in Low- and Heterogeneous Data and a Proposal for New Assessment Methods.Middle-Income Countries: Trends in</t>
  </si>
  <si>
    <t xml:space="preserve">Anesth Analg. </t>
  </si>
  <si>
    <t xml:space="preserve">Disaster Med Public Health Prep. </t>
  </si>
  <si>
    <t>Emergency medicine in Nepal: present practice and direction for future.</t>
  </si>
  <si>
    <t>Recommendations for infection management in patients with sepsis and septic shock in resource-limited settings.</t>
  </si>
  <si>
    <t>Intensive Care Med</t>
  </si>
  <si>
    <t>Author(Last F)</t>
    <phoneticPr fontId="1"/>
  </si>
  <si>
    <t>Title</t>
  </si>
  <si>
    <t>Category   (ECRLS, DHR, EMD)</t>
    <phoneticPr fontId="1"/>
  </si>
  <si>
    <t>Original Research or Review (OR, RE)</t>
    <phoneticPr fontId="1"/>
  </si>
  <si>
    <t>Editor  Initials</t>
  </si>
  <si>
    <t>Reviewer 1</t>
    <phoneticPr fontId="1"/>
  </si>
  <si>
    <t>Reviewer 3</t>
  </si>
  <si>
    <t>1. Clarity   (Rev 1)</t>
    <phoneticPr fontId="1"/>
  </si>
  <si>
    <t>1. Clarity   (Rev 2)</t>
    <phoneticPr fontId="1"/>
  </si>
  <si>
    <t>1. Clarity   (Rev 3)</t>
  </si>
  <si>
    <t>2. Design/stats or breadth/depth (Rev 1)</t>
    <phoneticPr fontId="1"/>
  </si>
  <si>
    <t>2.Design/stats or breadth/depth (Rev 2)</t>
    <phoneticPr fontId="1"/>
  </si>
  <si>
    <t>2.Design/stats or breadth/depth (Rev 3)</t>
  </si>
  <si>
    <t>3. Ethics or Bias (Rev 3)</t>
  </si>
  <si>
    <t>4.Importance/generalizable (Rev 3)</t>
  </si>
  <si>
    <t>5. Impact/ practice changing   (Rev 1)</t>
    <phoneticPr fontId="1"/>
  </si>
  <si>
    <t>5.Impact/ practice changing   (Rev 2)</t>
    <phoneticPr fontId="1"/>
  </si>
  <si>
    <t>5.Impact/ practice changing   (Rev 3)</t>
  </si>
  <si>
    <t>Total score (Rev 3)</t>
  </si>
  <si>
    <t>Avg Overall Score        (All 3 Rev)</t>
  </si>
  <si>
    <t>Al Lamki Z</t>
  </si>
  <si>
    <t>Improving Cancer Care For Children In The Developing World: Challenges And Strategies.</t>
  </si>
  <si>
    <t>Curr Pediatr Rev</t>
  </si>
  <si>
    <t>Licia B</t>
  </si>
  <si>
    <t>Emerging Zika Virus Infection: A Rapidly Evolving Situation.</t>
  </si>
  <si>
    <t>Adv Exp Med Biol</t>
  </si>
  <si>
    <t>McAlpine A</t>
  </si>
  <si>
    <t>Sex trafficking and sexual exploitation in settings affected by armed conflicts in Africa, Asia and the Middle East: systematic review.</t>
  </si>
  <si>
    <t>BMC Int Health Hum Rights</t>
  </si>
  <si>
    <t>Nisii C</t>
  </si>
  <si>
    <t>Prioritization of High Consequence Viruses to Improve European Laboratory Preparedness for Cross-Border Health Threats.</t>
  </si>
  <si>
    <t>Doe-Anderson J</t>
  </si>
  <si>
    <t>Beating the Odds: Successful Establishment of a Phase II/III Clinical Research Trial in Resource-Poor Liberia during the Largest-Ever Ebola Outbreak</t>
  </si>
  <si>
    <t>Contemp Clin Trials Commun</t>
  </si>
  <si>
    <t>Ahmad I</t>
  </si>
  <si>
    <t xml:space="preserve">Domestic Violence and Abuse screening in emergency department: A rapid review of 
the literature.
</t>
  </si>
  <si>
    <t xml:space="preserve">Bitter C </t>
  </si>
  <si>
    <t xml:space="preserve">Management of Burn Injuries in the Wilderness: Lessons from Low-Resource
Settings.
</t>
  </si>
  <si>
    <t>Wilderness Environ Med</t>
  </si>
  <si>
    <t>Henriquez-Camacho C</t>
  </si>
  <si>
    <t xml:space="preserve">Opt-out screening strategy for HIV infection among patients attending emergency
departments: systematic review and meta-analysis.
</t>
  </si>
  <si>
    <t>HIV Med</t>
  </si>
  <si>
    <t>Tafesse T</t>
  </si>
  <si>
    <t>Seroprevalence and diagnosis of HIV, HBV, HCV and syphilis infections among blood donors</t>
  </si>
  <si>
    <t>Hum Antibodies</t>
  </si>
  <si>
    <t>Singh H</t>
  </si>
  <si>
    <t>An overview of geospatial methods used in unintentional injury epidemiology.</t>
  </si>
  <si>
    <t xml:space="preserve">Inj Epidemiol. </t>
  </si>
  <si>
    <t>Wilder-Smith A</t>
  </si>
  <si>
    <t>Epidemic arboviral diseases: priorities for research and public health.</t>
  </si>
  <si>
    <t>Gilbert G</t>
  </si>
  <si>
    <t>Australia's response to Ebola Virus disease in West Africa, 2014-15.</t>
  </si>
  <si>
    <t xml:space="preserve">Public Health Res Pract. </t>
  </si>
  <si>
    <t>Vasan A</t>
  </si>
  <si>
    <t>Support and performance improvement for primary health care workers in low- and middle-income countries: a scoping review of intervention design and methods.</t>
  </si>
  <si>
    <t>Health Policy Plan.</t>
  </si>
  <si>
    <t>Rojek AM</t>
  </si>
  <si>
    <t>Modernising epidemic science: enabling patient-centred research during epidemics.</t>
  </si>
  <si>
    <t>BMC Med.</t>
  </si>
  <si>
    <t>Getting It Right the First Time: Defining Regionally Relevant Training Curricula and Provider Core Competencies for Point-of-Care Ultrasound Education on the African Continent.</t>
  </si>
  <si>
    <t>Ann Emerg Med.</t>
  </si>
  <si>
    <t>Major air pollutants and risk of COPD exacerbations: a systematic review and meta-analysis.</t>
  </si>
  <si>
    <t>Int J Chron Obstruct Pulmon Dis.</t>
  </si>
  <si>
    <t>Hooli S</t>
  </si>
  <si>
    <t xml:space="preserve">Predicting Hospitalised Paediatric Pneumonia Mortality Risk: An External
Validation of RISC and mRISC, and Local Tool Development (RISC-Malawi) from
Malawi.
</t>
  </si>
  <si>
    <t>Nasir I</t>
  </si>
  <si>
    <t>Dengue virus non-structural Protein-1 expression and associated risk factors among febrile Patients attending University of Abuja Teaching Hospital, Nigeria.</t>
  </si>
  <si>
    <t>Virus Res</t>
  </si>
  <si>
    <t>Burkhardt G</t>
  </si>
  <si>
    <t xml:space="preserve">Sexual violence-related pregnancies in eastern Democratic Republic of Congo: a
qualitative analysis of access to pregnancy termination services.
</t>
  </si>
  <si>
    <t>Bowen L</t>
  </si>
  <si>
    <t xml:space="preserve">Evaluation of the accuracy of common weight estimation formulae in a Zambian
paediatric surgical population.
</t>
  </si>
  <si>
    <t>Anesthesia</t>
  </si>
  <si>
    <t>Doumouras A</t>
  </si>
  <si>
    <t xml:space="preserve">Early crisis nontechnical skill teaching in residency leads to long-term skill
retention and improved performance during crises: A prospective, nonrandomized
controlled study.
</t>
  </si>
  <si>
    <t>Ameh C</t>
  </si>
  <si>
    <t>Knowledge and Skills of Healthcare Providers in Sub-Saharan Africa and Asia before and after Competency-based Training in Emergency Obstetric and Early Newborn Care.</t>
  </si>
  <si>
    <t>Pun J</t>
  </si>
  <si>
    <t xml:space="preserve">Complexities of emergency communication: Clinicians' perceptions of communication
challenges in a trilingual emergency department.
</t>
  </si>
  <si>
    <t>Godue C</t>
  </si>
  <si>
    <t xml:space="preserve">Capacity building in human resources for health: The experience of the region of 
the Americas.
</t>
  </si>
  <si>
    <t>Can J Pub health</t>
  </si>
  <si>
    <t>Kitching G</t>
  </si>
  <si>
    <t xml:space="preserve">Exploring the Role of Ad Hoc Grassroots Organizations Providing Humanitarian Aid 
on Lesvos, Greece.
</t>
  </si>
  <si>
    <t>Darocha T</t>
  </si>
  <si>
    <t xml:space="preserve">Measuring core temperature using the proprietary application and
thermo-smartphone adapter.
</t>
  </si>
  <si>
    <t>J Clin Monit Comput</t>
  </si>
  <si>
    <t>Bambaren C</t>
  </si>
  <si>
    <t>Estimation of the Demand for Hospital Care After a High Magnitude Earthquake in the City of Lima, Peru</t>
  </si>
  <si>
    <t>Crawford R</t>
  </si>
  <si>
    <t>Between Combat boots and Birkenstocks' - Lessons from HIV/AIDS, SARS, H1N1 and Ebola</t>
  </si>
  <si>
    <t>Hulland E</t>
  </si>
  <si>
    <t>Parameters Associated with design effect of child anthropometry indicators in small-scale field surveys</t>
  </si>
  <si>
    <t>Emerg Themes Epidemiol</t>
  </si>
  <si>
    <t>Koul P</t>
  </si>
  <si>
    <t>Influenza not MERS CoV among returning Hajj and Umrah pilgrims with respiratory illness, Kashmir, north India, 2014-15</t>
  </si>
  <si>
    <t>Loubet P</t>
  </si>
  <si>
    <t>Development of a Prediction Model for Ebola Virus Disease: A Retrospective Study in Nzerekore Ebola Treatment Center, Guinea</t>
  </si>
  <si>
    <t>Mazur N</t>
  </si>
  <si>
    <t>Severity of Respiratory Syncytial Virus Lower Respiratory Tract Infection with Viral Coinfection in HIV-Uninfected Children</t>
  </si>
  <si>
    <t>Dengue and Ckikungunya Virus Infections among Young febrile Adults Evaluated for Acute HIV-1 Infection in Coastal Kenya</t>
  </si>
  <si>
    <t>Ntiri M</t>
  </si>
  <si>
    <t>Incidence of medically attended influenza among residents of Shai-Osudoku and Ningo-Prampram Districts, Ghana, May 2013-April 2015</t>
  </si>
  <si>
    <t>Shah M</t>
  </si>
  <si>
    <t>Prevalence, seaasonal variation, and antibiotic resistance pattern of enteric bacterial pathogens among hospitalized diarrheic children in suburban regions of central Kenya</t>
  </si>
  <si>
    <t>Trop Med Health</t>
  </si>
  <si>
    <t>Orthopedic Trauma Care Capacity Assessment and Strategic Planning in Ghana: Mapping a Way Forward</t>
  </si>
  <si>
    <t>J Bone Joint Surg Am</t>
  </si>
  <si>
    <t>Prediction of Outcome From Adult Bacterial Meningitis in a High-HIV-Seroprevalence, Resource-Poor Setting Using the Malawi Adult Meningitis Score (MAMS)</t>
  </si>
  <si>
    <t>Ahanogbe K</t>
  </si>
  <si>
    <t xml:space="preserve">[Problematics of subarachnoid hemorrhage in developing countries: The case of
Togo].
</t>
  </si>
  <si>
    <t>Neurochirurgie</t>
  </si>
  <si>
    <t>Martinez M</t>
  </si>
  <si>
    <t>Transcultural adaptation of the Johns Hopkins Fall Risk Assessment Tool</t>
  </si>
  <si>
    <t>Rev Latino-Am Enfermagem</t>
  </si>
  <si>
    <t>Lum S</t>
  </si>
  <si>
    <t>The teaching of trauma management in undergraduate medical education.</t>
  </si>
  <si>
    <t>Med J Malaysia</t>
  </si>
  <si>
    <t>Yuan W</t>
  </si>
  <si>
    <t>An Epistaxis Emergency Associated with Multiple Pollutants in Elementary Students</t>
  </si>
  <si>
    <t>Biomed Environ Sci</t>
  </si>
  <si>
    <t>Rambaud-Althaus C</t>
  </si>
  <si>
    <t>Performance of Health Workers Using an Electronic Algorithm for the Management of Childhood Illness in Tanzania: A Pilot Implementation Study.</t>
  </si>
  <si>
    <t>Alemayehu A</t>
  </si>
  <si>
    <t>Prevalence, Severity, and Determinant Factors of Anemia among Pregnant Women in South Sudanese Refugees, Pugnido, Western Ethiopia.</t>
  </si>
  <si>
    <t xml:space="preserve"> Anemia</t>
  </si>
  <si>
    <t>Emerson E</t>
  </si>
  <si>
    <t>Acute respiratory infection, diarrhoea and fever in young children at-risk of intellectual disability in 24 low- and middle-income countries.</t>
  </si>
  <si>
    <t>Tlemissov A</t>
  </si>
  <si>
    <t>Does the number of injuries among elderly people in Kazakhstan increase during Ramadan?</t>
  </si>
  <si>
    <t>Rogawski E</t>
  </si>
  <si>
    <t>Use of antibiotics in children younger than two years in eight countries: a prospective cohort study.</t>
  </si>
  <si>
    <t>Andreuccetti G</t>
  </si>
  <si>
    <t>Alcohol use among fatally injured victims in São Paulo, Brazil: bridging the gap between research and health services in developing countries.</t>
  </si>
  <si>
    <t>Addiction</t>
  </si>
  <si>
    <t>Seita A</t>
  </si>
  <si>
    <t>Complex emergencies in the Eastern Mediterranean Region: Impact on tuberculosis control.</t>
  </si>
  <si>
    <t>Int J Mycobacteriol</t>
  </si>
  <si>
    <t>Andries A</t>
  </si>
  <si>
    <t>Proteinuria during dengue fever in children.</t>
  </si>
  <si>
    <t>Nguyen M</t>
  </si>
  <si>
    <t>An evidence-based algorithm for early prognosis of severe dengue in the outpatient setting.</t>
  </si>
  <si>
    <t>Epidemiology of Geriatric Trauma in an Urban Kazakhstani Setting.</t>
  </si>
  <si>
    <t>Korzeniewski K</t>
  </si>
  <si>
    <t>Diagnostics of intestinal parasites in light microscopy among the population of children in eastern Afghanistan.</t>
  </si>
  <si>
    <t>Ann Agric Environ Med</t>
  </si>
  <si>
    <t>Gillespie A</t>
  </si>
  <si>
    <t>Social Mobilization and Community Engagement Central to the Ebola Response in West Africa: Lessons for Future Public Health Emergencies.</t>
  </si>
  <si>
    <t>Ullah O</t>
  </si>
  <si>
    <t>Antibiotic Sensitivity pattern of Bacterial Isolates of Neonatal Septicemia in Pershawar, Pakistan</t>
  </si>
  <si>
    <t>Arch Iran Med</t>
  </si>
  <si>
    <t>Fattah S</t>
  </si>
  <si>
    <t>Experience With a Novel, Global, Open-Access Template for Major Incidents: Qualitative Feasibility Study.</t>
  </si>
  <si>
    <t>El-Gamasy MA</t>
  </si>
  <si>
    <t>Pediatric trauma BIG score: Predicting mortality in polytraumatized pediatric patients.</t>
  </si>
  <si>
    <t>Indian J Crit Care Med.</t>
  </si>
  <si>
    <t>Assessment of Ebola virus disease preparedness in the WHO South-East Asia Region.</t>
  </si>
  <si>
    <t>Bull World Health Organ.</t>
  </si>
  <si>
    <t>Gargano LM</t>
  </si>
  <si>
    <t>Pneumonia prevention: Cost-effectiveness analyses of two vaccines among refugee children aged under two years, Haemophilus influenzae type b-containing and pneumococcal conjugate vaccines, during a humanitarian emergency, Yida camp, South Sudan.</t>
  </si>
  <si>
    <t>Vaccine.</t>
  </si>
  <si>
    <t>Mir F</t>
  </si>
  <si>
    <t>Simplified antibiotic regimens for treatment of clinical severe infection in the outpatient setting when referral is not possible for young infants in Pakistan (Simplified Antibiotic Therapy Trial [SATT]): a randomised, open-label, equivalence trial.</t>
  </si>
  <si>
    <t>Lancet Glob Health.</t>
  </si>
  <si>
    <t>Riguzzi C</t>
  </si>
  <si>
    <t>A randomised experiment comparing low-cost ultrasound gel alternative with commercial gel.</t>
  </si>
  <si>
    <t>Emerg Med J.</t>
  </si>
  <si>
    <t>Renner LD</t>
  </si>
  <si>
    <t>Detection of ESKAPE bacterial pathogens at the point-of-care using isothermal DNA-based assays in a portable, de-gas microfluidic diagnostic assay platform.</t>
  </si>
  <si>
    <t>Appl Environ Microbiol</t>
  </si>
  <si>
    <t>L'Hermitte C</t>
  </si>
  <si>
    <t>Investigating the strategic antecedents of agility in humanitarian logistics.</t>
  </si>
  <si>
    <t>Disasters.</t>
  </si>
  <si>
    <t>Pronk M</t>
  </si>
  <si>
    <t>Vulnerability assessments as a political creation: tsunami management in Portugal.</t>
  </si>
  <si>
    <t>Schenk EJ</t>
  </si>
  <si>
    <t>Risk factors for long-term post-traumatic stress disorder among medical rescue workers appointed to the 2008 Wenchuan earthquake response in China.</t>
  </si>
  <si>
    <t>Shen H</t>
  </si>
  <si>
    <t>The 12 Gastrointestinal Pathogens Spectrum of Acute Infectious Diarrhea in a Sentinel Hospital, Shenzhen, China.</t>
  </si>
  <si>
    <t>Front Microbiol.</t>
  </si>
  <si>
    <t>Canizalez-Roman A</t>
  </si>
  <si>
    <t>Surveillance of Diarrheagenic Escherichia coli Strains Isolated from Diarrhea Cases from Children, Adults and Elderly at Northwest of Mexico.</t>
  </si>
  <si>
    <t>Bebell LM</t>
  </si>
  <si>
    <t>Prevalence and correlates of MRSA and MSSA nasal carriage at a Ugandan regional referral hospital.</t>
  </si>
  <si>
    <t>J Antimicrob Chemother.</t>
  </si>
  <si>
    <t>Pocock NS</t>
  </si>
  <si>
    <t>Labour Trafficking among Men and Boys in the Greater Mekong Subregion: Exploitation, Violence, Occupational Health Risks and Injuries.</t>
  </si>
  <si>
    <t>PLoS One.</t>
  </si>
  <si>
    <t>Baseler L</t>
  </si>
  <si>
    <t>The Pathogenesis of Ebola Virus Disease</t>
  </si>
  <si>
    <t>Ann Rev Pathol</t>
  </si>
  <si>
    <t>De Cauwer H</t>
  </si>
  <si>
    <t>Hospitals: Soft Target for Terrorism?</t>
  </si>
  <si>
    <t>Prehosp Dis Med</t>
  </si>
  <si>
    <t>Fedson D</t>
  </si>
  <si>
    <t>Treeating the host response to emerging virus diseases: lessons learned from sepsis, pneumonia, influenza and Ebola</t>
  </si>
  <si>
    <t>Lam E</t>
  </si>
  <si>
    <t>Displaced populations due to humanitarian emergencies and its impact on global eradication and elimination of vaccine-preventable diseases</t>
  </si>
  <si>
    <t>Mack A</t>
  </si>
  <si>
    <t>The Ebola Epidemic in West Africa Proceedings of a Workshop</t>
  </si>
  <si>
    <t>National Academies Press</t>
  </si>
  <si>
    <t>Community-Acquired Pneumonia: A Global Perspective</t>
  </si>
  <si>
    <t>Semin Respir Crit Care Med</t>
  </si>
  <si>
    <t>Goupil B</t>
  </si>
  <si>
    <t>A Review of Chikungunya Virus-induced Arthralgia: Clinical Manifestations, Therapeutics, and Pathogenesis.</t>
  </si>
  <si>
    <t>Open Rheumatol J</t>
  </si>
  <si>
    <t>Aleeban M</t>
  </si>
  <si>
    <t>Global Health and Visa Policy Reform to Address Dangers of Hajj during Summer Seasons</t>
  </si>
  <si>
    <t>Kouliev</t>
    <phoneticPr fontId="0"/>
  </si>
  <si>
    <t>Health in times of uncertainty in the eastern Mediterranean region, 1990-2013: a systematic analysis for the Global Burden of Disease Study 2013.</t>
    <phoneticPr fontId="0"/>
  </si>
  <si>
    <t>WHO</t>
  </si>
  <si>
    <t>Essential Newborn Care</t>
  </si>
  <si>
    <t>Ministry of Health of Rwanda</t>
  </si>
  <si>
    <t>Emergency Medicine Clinical Guidelines</t>
  </si>
  <si>
    <t>UNICEF</t>
  </si>
  <si>
    <t>Ending Child Deaths from Pneumonia and Diarrhea</t>
  </si>
  <si>
    <t>Gilmour E</t>
  </si>
  <si>
    <t>Mapping in Crisis</t>
  </si>
  <si>
    <t>Humanitarian Exchange</t>
  </si>
  <si>
    <t>Pediatric Emergency Triage, Assessment and Treatment Care of Critically Ill Children</t>
  </si>
  <si>
    <t>Post Crash Response</t>
  </si>
  <si>
    <t>Review of Needs Assessment Tools, Response Analysis Frameworks, and Targeting Guidance for Urban Humanitarian Response</t>
  </si>
  <si>
    <t>IIED Working Paper</t>
  </si>
  <si>
    <t>Volunteers and Responsibility for Risk-Taking: Changing Interpretations of the Charter of MSF</t>
  </si>
  <si>
    <t>International Review of the Red Cross</t>
  </si>
  <si>
    <t>Scaling Up Emergency Medical Services in the Easter Mediterranean Region</t>
  </si>
  <si>
    <t>The Use of Cholera Rapid Diagnostic Tests</t>
  </si>
  <si>
    <t>Technical Specifications of Neonatal Resuscitation Devices</t>
  </si>
  <si>
    <t>AVG</t>
  </si>
  <si>
    <t>AVG+2SD</t>
  </si>
  <si>
    <t>N</t>
  </si>
  <si>
    <t>Medline</t>
  </si>
  <si>
    <t>Grey</t>
  </si>
  <si>
    <t>#</t>
  </si>
  <si>
    <t>%</t>
  </si>
  <si>
    <t>Median</t>
  </si>
  <si>
    <t>Mean</t>
  </si>
  <si>
    <t>Injuries and their burden in insured construction workers in Iran, 2012</t>
    <phoneticPr fontId="3" type="noConversion"/>
  </si>
  <si>
    <t>Patterns of trauma in patients seen at the Emergency clinics of public hospitals in Mekelle, Northern Ethiopia.</t>
  </si>
  <si>
    <t xml:space="preserve">27579936  </t>
  </si>
  <si>
    <t>J Burn Care Res</t>
  </si>
  <si>
    <t>Abdul-Ghani R</t>
  </si>
  <si>
    <t>Birhanu Z</t>
  </si>
  <si>
    <t>Boisen M</t>
  </si>
  <si>
    <t>de Jong K</t>
  </si>
  <si>
    <t>Elphinstone R</t>
  </si>
  <si>
    <t>Gallaher J</t>
  </si>
  <si>
    <t>Haanshuus C</t>
  </si>
  <si>
    <t>Hunt M</t>
  </si>
  <si>
    <t>Kleynhans A</t>
  </si>
  <si>
    <t>Le Gonidec E</t>
  </si>
  <si>
    <t>Lewin M</t>
  </si>
  <si>
    <t>Saya R</t>
  </si>
  <si>
    <t>Soh L</t>
  </si>
  <si>
    <t>Tjoflat I</t>
  </si>
  <si>
    <t>Tschirhart N</t>
  </si>
  <si>
    <t>Watkins D</t>
  </si>
  <si>
    <t>Brooks J</t>
  </si>
  <si>
    <t>Close R</t>
  </si>
  <si>
    <t>Douglass J</t>
  </si>
  <si>
    <t>Folayan M</t>
  </si>
  <si>
    <t>Lee E</t>
  </si>
  <si>
    <t>Li Q</t>
  </si>
  <si>
    <t>Liu L</t>
  </si>
  <si>
    <t>McNamara L</t>
  </si>
  <si>
    <t>Paturas J</t>
  </si>
  <si>
    <t>Agampodi S</t>
  </si>
  <si>
    <t>Babar S</t>
  </si>
  <si>
    <t>Chisti M</t>
  </si>
  <si>
    <t>Denny V</t>
  </si>
  <si>
    <t>El-Ebiary A</t>
  </si>
  <si>
    <t>Hatami S</t>
  </si>
  <si>
    <t>Kyu H</t>
  </si>
  <si>
    <t>Mat-Nor M</t>
  </si>
  <si>
    <t>Modi P</t>
  </si>
  <si>
    <t>Mowafi H</t>
  </si>
  <si>
    <t>Sandoval C</t>
  </si>
  <si>
    <t>Shadloo B</t>
  </si>
  <si>
    <t>Shahrin L</t>
  </si>
  <si>
    <t>Shih H</t>
  </si>
  <si>
    <t>Wood F</t>
  </si>
  <si>
    <t>Adil S</t>
  </si>
  <si>
    <t>Alkema L</t>
  </si>
  <si>
    <t>Bilal M</t>
  </si>
  <si>
    <t>Boschini LP</t>
  </si>
  <si>
    <t>Mehta R</t>
  </si>
  <si>
    <t>Peter J</t>
  </si>
  <si>
    <t>Thanachartwet V</t>
  </si>
  <si>
    <t>Bower H</t>
  </si>
  <si>
    <t>Conroy A</t>
  </si>
  <si>
    <t>El Desoky S</t>
  </si>
  <si>
    <t>Forson P</t>
  </si>
  <si>
    <t>Gebremedhin D</t>
  </si>
  <si>
    <t>Izadi N</t>
  </si>
  <si>
    <t>Salazar M</t>
  </si>
  <si>
    <t>Shah S</t>
  </si>
  <si>
    <t>Wiwatcharagoses K</t>
  </si>
  <si>
    <t>Wong T</t>
  </si>
  <si>
    <t>Zakharov S</t>
  </si>
  <si>
    <t>Beckham J</t>
  </si>
  <si>
    <t>Mokdad A</t>
  </si>
  <si>
    <t>Muphy R</t>
  </si>
  <si>
    <t>Alp E</t>
  </si>
  <si>
    <t>Edwards D</t>
  </si>
  <si>
    <t>Kwizera A</t>
  </si>
  <si>
    <t>Trudeau M</t>
  </si>
  <si>
    <t>Ayazi T</t>
  </si>
  <si>
    <t>Chichom-Mefire A</t>
  </si>
  <si>
    <t>Cubro H</t>
  </si>
  <si>
    <t>Hasanain A</t>
  </si>
  <si>
    <t>Hassan H</t>
  </si>
  <si>
    <t>Hibberd P</t>
  </si>
  <si>
    <t>Jones A</t>
  </si>
  <si>
    <t>Mulindwa F</t>
  </si>
  <si>
    <t>Natuzzi E</t>
  </si>
  <si>
    <t>Noguchi N</t>
  </si>
  <si>
    <t>Onur S</t>
  </si>
  <si>
    <t>Syed A</t>
  </si>
  <si>
    <t>Vaktskjold A</t>
  </si>
  <si>
    <t xml:space="preserve">Van der Westhuizen C </t>
  </si>
  <si>
    <t>Yazid M</t>
  </si>
  <si>
    <t>Zou G</t>
  </si>
  <si>
    <t>Akil L</t>
  </si>
  <si>
    <t>Alper B</t>
  </si>
  <si>
    <t>Borland M</t>
  </si>
  <si>
    <t>Brink A</t>
  </si>
  <si>
    <t>Dalakishvilli S</t>
  </si>
  <si>
    <t>Duke T</t>
  </si>
  <si>
    <t>Hunt L</t>
  </si>
  <si>
    <t>Jones FK</t>
  </si>
  <si>
    <t>Mehta RL</t>
  </si>
  <si>
    <t>Miller KE</t>
  </si>
  <si>
    <t>Musa N</t>
  </si>
  <si>
    <t>Schiff M</t>
  </si>
  <si>
    <t>Shujaa A</t>
  </si>
  <si>
    <t>Ibrahim N</t>
  </si>
  <si>
    <t>Lofti T</t>
  </si>
  <si>
    <t>Pacheco D</t>
  </si>
  <si>
    <t>Aduayi O</t>
  </si>
  <si>
    <t>Ahanhanzo YG</t>
  </si>
  <si>
    <t>Alsuliam H</t>
  </si>
  <si>
    <t>Buber-Ennser I</t>
  </si>
  <si>
    <t>Burnham-Maurisch A</t>
  </si>
  <si>
    <t>Ebbeling L</t>
  </si>
  <si>
    <t>Erdal M</t>
  </si>
  <si>
    <t>Nair J</t>
  </si>
  <si>
    <t>Sanchis J</t>
  </si>
  <si>
    <t>Sayed EM</t>
  </si>
  <si>
    <t>Smaadi L</t>
  </si>
  <si>
    <t>Yilmaz A</t>
  </si>
  <si>
    <t>Zhang Z</t>
  </si>
  <si>
    <t>Bell G</t>
  </si>
  <si>
    <t>Bruijns S</t>
  </si>
  <si>
    <t>Cattermole G</t>
  </si>
  <si>
    <t>Debebe F</t>
  </si>
  <si>
    <t>Kajja I</t>
  </si>
  <si>
    <t>Mbanjumucyo G</t>
  </si>
  <si>
    <t xml:space="preserve">Samir M </t>
  </si>
  <si>
    <t>Kearney A</t>
  </si>
  <si>
    <t>Reynolds T</t>
  </si>
  <si>
    <t>Chiang WC</t>
  </si>
  <si>
    <t>Hung SC</t>
  </si>
  <si>
    <t>Assiri G</t>
  </si>
  <si>
    <t>Abdalla S</t>
  </si>
  <si>
    <t>Babiarz K</t>
  </si>
  <si>
    <t>Baudin M</t>
  </si>
  <si>
    <t>Bohn J</t>
  </si>
  <si>
    <t>Boulos A</t>
  </si>
  <si>
    <t>Henwood P</t>
  </si>
  <si>
    <t>Latifi R</t>
  </si>
  <si>
    <t>Muchão F</t>
  </si>
  <si>
    <t>Ning P</t>
  </si>
  <si>
    <t>Nkurunziza T</t>
  </si>
  <si>
    <t>Pham K</t>
  </si>
  <si>
    <t>Prin M</t>
  </si>
  <si>
    <t>Roshania R</t>
  </si>
  <si>
    <t>Yang C</t>
  </si>
  <si>
    <t>Yock-Corrales A</t>
  </si>
  <si>
    <t>Zha Y</t>
  </si>
  <si>
    <t>Delamou A</t>
  </si>
  <si>
    <t>Garcia L</t>
  </si>
  <si>
    <t>Verzosa N</t>
  </si>
  <si>
    <t>Alhusseiny AH</t>
  </si>
  <si>
    <t>Dresser C</t>
  </si>
  <si>
    <t>Duman A</t>
  </si>
  <si>
    <t>Brown HA</t>
  </si>
  <si>
    <t>Burke TF</t>
  </si>
  <si>
    <t>Cavailler P</t>
  </si>
  <si>
    <t>Cummings MJ</t>
  </si>
  <si>
    <t>Enumah S</t>
  </si>
  <si>
    <t>Forshaw J</t>
  </si>
  <si>
    <t>Glomb NW</t>
  </si>
  <si>
    <t>Isangula KG</t>
  </si>
  <si>
    <t>Njuguna C</t>
  </si>
  <si>
    <t>Peterson I</t>
  </si>
  <si>
    <t>Starmann E</t>
  </si>
  <si>
    <t>Weintraub A</t>
  </si>
  <si>
    <t>Wright K</t>
  </si>
  <si>
    <t>Ballout R</t>
  </si>
  <si>
    <t>Cenderello G</t>
  </si>
  <si>
    <t>Mokdad H</t>
  </si>
  <si>
    <t>Ariff S</t>
  </si>
  <si>
    <t>Berkelhamer S</t>
  </si>
  <si>
    <t>Jackson T</t>
  </si>
  <si>
    <t>Pandey M</t>
  </si>
  <si>
    <t>Thwaites C</t>
  </si>
  <si>
    <t>Wall E</t>
  </si>
  <si>
    <t>Waterer G</t>
  </si>
  <si>
    <t>Salmon M</t>
  </si>
  <si>
    <t>Li J</t>
  </si>
  <si>
    <t>Mohiddin L</t>
  </si>
  <si>
    <t>Sa'Da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</si>
</sst>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;[Red]0.00"/>
    <numFmt numFmtId="166" formatCode="0;[Red]0"/>
    <numFmt numFmtId="167" formatCode="0.0"/>
  </numFmts>
  <fonts count="20" x14ac:knownFonts="1"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</font>
    <font>
      <sz val="10"/>
      <name val="Times New Roman"/>
      <family val="1"/>
    </font>
    <font>
      <sz val="11"/>
      <color indexed="8"/>
      <name val="Times New Roman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color rgb="FF575757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b/>
      <u/>
      <sz val="11"/>
      <name val="Times New Roman"/>
      <family val="1"/>
    </font>
    <font>
      <sz val="12"/>
      <color rgb="FF222222"/>
      <name val="Arial"/>
    </font>
    <font>
      <sz val="12"/>
      <color theme="1"/>
      <name val="Times New Roman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22222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7" fontId="9" fillId="1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7" fontId="1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164" fontId="9" fillId="10" borderId="1" xfId="0" applyNumberFormat="1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18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5" fillId="9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9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1" fillId="0" borderId="1" xfId="2" applyFont="1" applyBorder="1" applyAlignment="1">
      <alignment vertical="center" wrapText="1" shrinkToFit="1"/>
    </xf>
    <xf numFmtId="0" fontId="1" fillId="2" borderId="1" xfId="2" applyFont="1" applyFill="1" applyBorder="1" applyAlignment="1">
      <alignment vertical="center" wrapText="1"/>
    </xf>
    <xf numFmtId="0" fontId="1" fillId="9" borderId="1" xfId="2" applyFont="1" applyFill="1" applyBorder="1" applyAlignment="1">
      <alignment vertical="center" wrapText="1"/>
    </xf>
    <xf numFmtId="0" fontId="1" fillId="11" borderId="1" xfId="2" applyFont="1" applyFill="1" applyBorder="1" applyAlignment="1">
      <alignment vertical="center" wrapText="1"/>
    </xf>
    <xf numFmtId="0" fontId="1" fillId="10" borderId="1" xfId="2" applyFont="1" applyFill="1" applyBorder="1" applyAlignment="1">
      <alignment vertical="center" wrapText="1"/>
    </xf>
    <xf numFmtId="0" fontId="1" fillId="2" borderId="1" xfId="2" applyNumberFormat="1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vertical="center" wrapText="1"/>
    </xf>
    <xf numFmtId="0" fontId="15" fillId="15" borderId="1" xfId="0" applyNumberFormat="1" applyFont="1" applyFill="1" applyBorder="1" applyAlignment="1">
      <alignment vertical="center" wrapText="1"/>
    </xf>
    <xf numFmtId="0" fontId="15" fillId="1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167" fontId="9" fillId="10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167" fontId="1" fillId="10" borderId="1" xfId="0" applyNumberFormat="1" applyFont="1" applyFill="1" applyBorder="1" applyAlignment="1">
      <alignment vertical="center" wrapText="1"/>
    </xf>
    <xf numFmtId="0" fontId="1" fillId="2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9" borderId="1" xfId="0" applyNumberFormat="1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5" fontId="1" fillId="14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4" fontId="19" fillId="8" borderId="1" xfId="0" applyNumberFormat="1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vertical="center" wrapText="1"/>
    </xf>
    <xf numFmtId="0" fontId="9" fillId="21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4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vertical="center" wrapText="1"/>
    </xf>
    <xf numFmtId="0" fontId="9" fillId="8" borderId="1" xfId="0" quotePrefix="1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7" fontId="9" fillId="0" borderId="1" xfId="0" applyNumberFormat="1" applyFont="1" applyBorder="1" applyAlignment="1">
      <alignment vertical="center" wrapText="1"/>
    </xf>
    <xf numFmtId="167" fontId="9" fillId="8" borderId="1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67" fontId="0" fillId="0" borderId="1" xfId="0" applyNumberFormat="1" applyBorder="1" applyAlignment="1">
      <alignment wrapText="1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17"/>
  <sheetViews>
    <sheetView tabSelected="1" zoomScale="50" zoomScaleNormal="50" zoomScalePageLayoutView="75" workbookViewId="0">
      <pane ySplit="1" topLeftCell="A260" activePane="bottomLeft" state="frozen"/>
      <selection pane="bottomLeft" activeCell="G1" sqref="G1:I1048576"/>
    </sheetView>
  </sheetViews>
  <sheetFormatPr baseColWidth="10" defaultColWidth="11" defaultRowHeight="16" x14ac:dyDescent="0.2"/>
  <cols>
    <col min="1" max="1" width="11" style="12"/>
    <col min="2" max="2" width="21.6640625" style="12" customWidth="1"/>
    <col min="3" max="3" width="21.6640625" style="13" customWidth="1"/>
    <col min="4" max="4" width="11" style="13"/>
    <col min="5" max="5" width="11" style="142"/>
    <col min="6" max="6" width="11" style="13"/>
    <col min="7" max="7" width="11" style="12"/>
    <col min="8" max="20" width="11" style="13"/>
    <col min="21" max="21" width="11.83203125" style="13" bestFit="1" customWidth="1"/>
    <col min="22" max="23" width="11" style="13"/>
    <col min="24" max="16384" width="11" style="12"/>
  </cols>
  <sheetData>
    <row r="1" spans="1:37" ht="85" x14ac:dyDescent="0.2">
      <c r="A1" s="123" t="s">
        <v>0</v>
      </c>
      <c r="B1" s="123" t="s">
        <v>1</v>
      </c>
      <c r="C1" s="123" t="s">
        <v>2</v>
      </c>
      <c r="D1" s="123" t="s">
        <v>3</v>
      </c>
      <c r="E1" s="123" t="s">
        <v>4</v>
      </c>
      <c r="F1" s="123" t="s">
        <v>5</v>
      </c>
      <c r="G1" s="124" t="s">
        <v>7</v>
      </c>
      <c r="H1" s="125" t="s">
        <v>8</v>
      </c>
      <c r="I1" s="124" t="s">
        <v>9</v>
      </c>
      <c r="J1" s="123" t="s">
        <v>10</v>
      </c>
      <c r="K1" s="124" t="s">
        <v>11</v>
      </c>
      <c r="L1" s="125" t="s">
        <v>12</v>
      </c>
      <c r="M1" s="124" t="s">
        <v>13</v>
      </c>
      <c r="N1" s="123" t="s">
        <v>14</v>
      </c>
      <c r="O1" s="124" t="s">
        <v>15</v>
      </c>
      <c r="P1" s="123" t="s">
        <v>16</v>
      </c>
      <c r="Q1" s="124" t="s">
        <v>17</v>
      </c>
      <c r="R1" s="123" t="s">
        <v>18</v>
      </c>
      <c r="S1" s="126" t="s">
        <v>19</v>
      </c>
      <c r="T1" s="127" t="s">
        <v>20</v>
      </c>
      <c r="U1" s="128" t="s">
        <v>21</v>
      </c>
      <c r="V1" s="129" t="s">
        <v>22</v>
      </c>
      <c r="W1" s="130" t="s">
        <v>23</v>
      </c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7" ht="75" x14ac:dyDescent="0.2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27489749</v>
      </c>
      <c r="G2" s="70"/>
      <c r="H2" s="70"/>
      <c r="I2" s="69">
        <v>1</v>
      </c>
      <c r="J2" s="5">
        <v>2</v>
      </c>
      <c r="K2" s="69">
        <v>4</v>
      </c>
      <c r="L2" s="5">
        <v>5</v>
      </c>
      <c r="M2" s="69">
        <v>5</v>
      </c>
      <c r="N2" s="5">
        <v>3</v>
      </c>
      <c r="O2" s="69">
        <v>4</v>
      </c>
      <c r="P2" s="5">
        <v>1</v>
      </c>
      <c r="Q2" s="69">
        <f t="shared" ref="Q2:Q7" si="0">SUM(O2,M2,K2,I2)</f>
        <v>14</v>
      </c>
      <c r="R2" s="4">
        <f t="shared" ref="R2:R7" si="1">SUM(J2,L2,N2,P2)</f>
        <v>11</v>
      </c>
      <c r="S2" s="77">
        <f t="shared" ref="S2:S11" si="2">AVERAGE(Q2:R2)</f>
        <v>12.5</v>
      </c>
      <c r="T2" s="39">
        <f t="shared" ref="T2:T7" si="3">ABS(Q2-R2)</f>
        <v>3</v>
      </c>
      <c r="U2" s="45">
        <f t="shared" ref="U2:U7" si="4">STDEV(Q2:R2)</f>
        <v>2.1213203435596424</v>
      </c>
      <c r="V2" s="39"/>
      <c r="W2" s="39">
        <f>S2</f>
        <v>12.5</v>
      </c>
      <c r="X2" s="39"/>
      <c r="Y2" s="131" t="s">
        <v>895</v>
      </c>
      <c r="Z2" s="131" t="s">
        <v>1725</v>
      </c>
      <c r="AA2" s="131" t="s">
        <v>1726</v>
      </c>
      <c r="AB2" s="39"/>
      <c r="AC2" s="39"/>
      <c r="AD2" s="39"/>
      <c r="AE2" s="39"/>
      <c r="AF2" s="39"/>
      <c r="AG2" s="39"/>
    </row>
    <row r="3" spans="1:37" ht="105" x14ac:dyDescent="0.2">
      <c r="A3" s="4" t="s">
        <v>33</v>
      </c>
      <c r="B3" s="4" t="s">
        <v>34</v>
      </c>
      <c r="C3" s="4" t="s">
        <v>35</v>
      </c>
      <c r="D3" s="4" t="s">
        <v>36</v>
      </c>
      <c r="E3" s="4" t="s">
        <v>28</v>
      </c>
      <c r="F3" s="4">
        <v>27505186</v>
      </c>
      <c r="G3" s="70"/>
      <c r="H3" s="70"/>
      <c r="I3" s="69">
        <v>5</v>
      </c>
      <c r="J3" s="5">
        <v>5</v>
      </c>
      <c r="K3" s="69">
        <v>5</v>
      </c>
      <c r="L3" s="5">
        <v>5</v>
      </c>
      <c r="M3" s="69">
        <v>3</v>
      </c>
      <c r="N3" s="5">
        <v>5</v>
      </c>
      <c r="O3" s="69">
        <v>3</v>
      </c>
      <c r="P3" s="5">
        <v>3</v>
      </c>
      <c r="Q3" s="69">
        <f t="shared" si="0"/>
        <v>16</v>
      </c>
      <c r="R3" s="4">
        <f t="shared" si="1"/>
        <v>18</v>
      </c>
      <c r="S3" s="77">
        <f t="shared" si="2"/>
        <v>17</v>
      </c>
      <c r="T3" s="39">
        <f t="shared" si="3"/>
        <v>2</v>
      </c>
      <c r="U3" s="39">
        <f t="shared" si="4"/>
        <v>1.4142135623730951</v>
      </c>
      <c r="V3" s="39"/>
      <c r="W3" s="39">
        <f t="shared" ref="W3:W7" si="5">S3</f>
        <v>17</v>
      </c>
      <c r="X3" s="39"/>
      <c r="Y3" s="132">
        <f>2*(STDEV(U2:U717))</f>
        <v>3.0042935834589852</v>
      </c>
      <c r="Z3" s="132">
        <f>AVERAGE(U2:U717)</f>
        <v>2.0867699795206702</v>
      </c>
      <c r="AA3" s="132">
        <f>SUM(Y3+Z3)</f>
        <v>5.0910635629796559</v>
      </c>
      <c r="AB3" s="39"/>
      <c r="AC3" s="39"/>
      <c r="AD3" s="39"/>
      <c r="AE3" s="39"/>
      <c r="AF3" s="39"/>
      <c r="AG3" s="39"/>
    </row>
    <row r="4" spans="1:37" ht="45" x14ac:dyDescent="0.2">
      <c r="A4" s="4" t="s">
        <v>37</v>
      </c>
      <c r="B4" s="4" t="s">
        <v>38</v>
      </c>
      <c r="C4" s="4" t="s">
        <v>39</v>
      </c>
      <c r="D4" s="4" t="s">
        <v>40</v>
      </c>
      <c r="E4" s="4" t="s">
        <v>28</v>
      </c>
      <c r="F4" s="4">
        <v>27482485</v>
      </c>
      <c r="G4" s="70"/>
      <c r="H4" s="70"/>
      <c r="I4" s="69">
        <v>4</v>
      </c>
      <c r="J4" s="5">
        <v>5</v>
      </c>
      <c r="K4" s="69">
        <v>4</v>
      </c>
      <c r="L4" s="5">
        <v>5</v>
      </c>
      <c r="M4" s="69">
        <v>5</v>
      </c>
      <c r="N4" s="5">
        <v>5</v>
      </c>
      <c r="O4" s="69">
        <v>4</v>
      </c>
      <c r="P4" s="5">
        <v>5</v>
      </c>
      <c r="Q4" s="69">
        <f t="shared" si="0"/>
        <v>17</v>
      </c>
      <c r="R4" s="4">
        <f t="shared" si="1"/>
        <v>20</v>
      </c>
      <c r="S4" s="77">
        <f t="shared" si="2"/>
        <v>18.5</v>
      </c>
      <c r="T4" s="39">
        <f t="shared" si="3"/>
        <v>3</v>
      </c>
      <c r="U4" s="45">
        <f t="shared" si="4"/>
        <v>2.1213203435596424</v>
      </c>
      <c r="V4" s="39"/>
      <c r="W4" s="39">
        <f t="shared" si="5"/>
        <v>18.5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K4" s="133"/>
    </row>
    <row r="5" spans="1:37" ht="75" x14ac:dyDescent="0.2">
      <c r="A5" s="4" t="s">
        <v>41</v>
      </c>
      <c r="B5" s="4" t="s">
        <v>42</v>
      </c>
      <c r="C5" s="4" t="s">
        <v>43</v>
      </c>
      <c r="D5" s="4" t="s">
        <v>36</v>
      </c>
      <c r="E5" s="4" t="s">
        <v>28</v>
      </c>
      <c r="F5" s="4">
        <v>27487441</v>
      </c>
      <c r="G5" s="70"/>
      <c r="H5" s="70"/>
      <c r="I5" s="69">
        <v>2</v>
      </c>
      <c r="J5" s="5">
        <v>4</v>
      </c>
      <c r="K5" s="69">
        <v>4</v>
      </c>
      <c r="L5" s="5">
        <v>4</v>
      </c>
      <c r="M5" s="69">
        <v>3</v>
      </c>
      <c r="N5" s="5">
        <v>2</v>
      </c>
      <c r="O5" s="69">
        <v>3</v>
      </c>
      <c r="P5" s="5">
        <v>1</v>
      </c>
      <c r="Q5" s="69">
        <f t="shared" si="0"/>
        <v>12</v>
      </c>
      <c r="R5" s="4">
        <f t="shared" si="1"/>
        <v>11</v>
      </c>
      <c r="S5" s="77">
        <f t="shared" si="2"/>
        <v>11.5</v>
      </c>
      <c r="T5" s="39">
        <f t="shared" si="3"/>
        <v>1</v>
      </c>
      <c r="U5" s="39">
        <f t="shared" si="4"/>
        <v>0.70710678118654757</v>
      </c>
      <c r="V5" s="39"/>
      <c r="W5" s="39">
        <f t="shared" si="5"/>
        <v>11.5</v>
      </c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7" ht="60" x14ac:dyDescent="0.2">
      <c r="A6" s="5" t="s">
        <v>44</v>
      </c>
      <c r="B6" s="5" t="s">
        <v>45</v>
      </c>
      <c r="C6" s="4" t="s">
        <v>46</v>
      </c>
      <c r="D6" s="5" t="s">
        <v>40</v>
      </c>
      <c r="E6" s="4" t="s">
        <v>28</v>
      </c>
      <c r="F6" s="4">
        <v>27497346</v>
      </c>
      <c r="G6" s="70"/>
      <c r="H6" s="70"/>
      <c r="I6" s="69">
        <v>3</v>
      </c>
      <c r="J6" s="5">
        <v>3</v>
      </c>
      <c r="K6" s="69">
        <v>5</v>
      </c>
      <c r="L6" s="5">
        <v>5</v>
      </c>
      <c r="M6" s="69">
        <v>3</v>
      </c>
      <c r="N6" s="5">
        <v>2</v>
      </c>
      <c r="O6" s="69">
        <v>3</v>
      </c>
      <c r="P6" s="5">
        <v>3</v>
      </c>
      <c r="Q6" s="69">
        <f t="shared" si="0"/>
        <v>14</v>
      </c>
      <c r="R6" s="4">
        <f t="shared" si="1"/>
        <v>13</v>
      </c>
      <c r="S6" s="77">
        <f t="shared" si="2"/>
        <v>13.5</v>
      </c>
      <c r="T6" s="39">
        <f t="shared" si="3"/>
        <v>1</v>
      </c>
      <c r="U6" s="39">
        <f t="shared" si="4"/>
        <v>0.70710678118654757</v>
      </c>
      <c r="V6" s="39"/>
      <c r="W6" s="39">
        <f t="shared" si="5"/>
        <v>13.5</v>
      </c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7" ht="75" x14ac:dyDescent="0.2">
      <c r="A7" s="4" t="s">
        <v>47</v>
      </c>
      <c r="B7" s="4" t="s">
        <v>48</v>
      </c>
      <c r="C7" s="4" t="s">
        <v>49</v>
      </c>
      <c r="D7" s="4" t="s">
        <v>40</v>
      </c>
      <c r="E7" s="4" t="s">
        <v>28</v>
      </c>
      <c r="F7" s="4">
        <v>27481747</v>
      </c>
      <c r="G7" s="70"/>
      <c r="H7" s="70"/>
      <c r="I7" s="69">
        <v>3</v>
      </c>
      <c r="J7" s="5">
        <v>2</v>
      </c>
      <c r="K7" s="69">
        <v>4</v>
      </c>
      <c r="L7" s="5">
        <v>5</v>
      </c>
      <c r="M7" s="69">
        <v>3</v>
      </c>
      <c r="N7" s="5">
        <v>4</v>
      </c>
      <c r="O7" s="69">
        <v>3</v>
      </c>
      <c r="P7" s="5">
        <v>1</v>
      </c>
      <c r="Q7" s="69">
        <f t="shared" si="0"/>
        <v>13</v>
      </c>
      <c r="R7" s="4">
        <f t="shared" si="1"/>
        <v>12</v>
      </c>
      <c r="S7" s="77">
        <f t="shared" si="2"/>
        <v>12.5</v>
      </c>
      <c r="T7" s="39">
        <f t="shared" si="3"/>
        <v>1</v>
      </c>
      <c r="U7" s="39">
        <f t="shared" si="4"/>
        <v>0.70710678118654757</v>
      </c>
      <c r="V7" s="39"/>
      <c r="W7" s="39">
        <f t="shared" si="5"/>
        <v>12.5</v>
      </c>
      <c r="X7" s="39"/>
      <c r="Y7" s="134"/>
      <c r="Z7" s="135" t="s">
        <v>1727</v>
      </c>
      <c r="AA7" s="135" t="s">
        <v>28</v>
      </c>
      <c r="AB7" s="135" t="s">
        <v>210</v>
      </c>
      <c r="AC7" s="135" t="s">
        <v>40</v>
      </c>
      <c r="AD7" s="135" t="s">
        <v>36</v>
      </c>
      <c r="AE7" s="135" t="s">
        <v>27</v>
      </c>
      <c r="AF7" s="135" t="s">
        <v>1728</v>
      </c>
      <c r="AG7" s="135" t="s">
        <v>1729</v>
      </c>
    </row>
    <row r="8" spans="1:37" s="66" customFormat="1" ht="150" x14ac:dyDescent="0.2">
      <c r="A8" s="5" t="s">
        <v>50</v>
      </c>
      <c r="B8" s="5" t="s">
        <v>51</v>
      </c>
      <c r="C8" s="5" t="s">
        <v>32</v>
      </c>
      <c r="D8" s="5" t="s">
        <v>36</v>
      </c>
      <c r="E8" s="5" t="s">
        <v>28</v>
      </c>
      <c r="F8" s="5">
        <v>27492807</v>
      </c>
      <c r="G8" s="70"/>
      <c r="H8" s="70"/>
      <c r="I8" s="69">
        <v>2</v>
      </c>
      <c r="J8" s="5">
        <v>5</v>
      </c>
      <c r="K8" s="69">
        <v>4</v>
      </c>
      <c r="L8" s="5">
        <v>5</v>
      </c>
      <c r="M8" s="69">
        <v>1</v>
      </c>
      <c r="N8" s="5">
        <v>5</v>
      </c>
      <c r="O8" s="69">
        <v>1</v>
      </c>
      <c r="P8" s="5">
        <v>1</v>
      </c>
      <c r="Q8" s="69">
        <v>8</v>
      </c>
      <c r="R8" s="5">
        <v>16</v>
      </c>
      <c r="S8" s="77">
        <f t="shared" si="2"/>
        <v>12</v>
      </c>
      <c r="T8" s="45">
        <v>8</v>
      </c>
      <c r="U8" s="45">
        <v>5.6568542500000003</v>
      </c>
      <c r="V8" s="45">
        <v>13</v>
      </c>
      <c r="W8" s="148">
        <f>AVERAGE(Q8,R8,V8)</f>
        <v>12.333333333333334</v>
      </c>
      <c r="X8" s="45"/>
      <c r="Y8" s="143" t="s">
        <v>1730</v>
      </c>
      <c r="Z8" s="45">
        <v>716</v>
      </c>
      <c r="AA8" s="45">
        <v>542</v>
      </c>
      <c r="AB8" s="45">
        <f>Z8-AA8</f>
        <v>174</v>
      </c>
      <c r="AC8" s="45">
        <v>421</v>
      </c>
      <c r="AD8" s="45">
        <f>COUNTIF(D$2:D$1048576, D5)</f>
        <v>172</v>
      </c>
      <c r="AE8" s="45">
        <f>COUNTIF(D$2:D$1048576, D2)</f>
        <v>122</v>
      </c>
      <c r="AF8" s="45">
        <v>706</v>
      </c>
      <c r="AG8" s="45">
        <v>11</v>
      </c>
    </row>
    <row r="9" spans="1:37" ht="135" x14ac:dyDescent="0.2">
      <c r="A9" s="4" t="s">
        <v>52</v>
      </c>
      <c r="B9" s="4" t="s">
        <v>53</v>
      </c>
      <c r="C9" s="4" t="s">
        <v>54</v>
      </c>
      <c r="D9" s="4" t="s">
        <v>36</v>
      </c>
      <c r="E9" s="4" t="s">
        <v>28</v>
      </c>
      <c r="F9" s="4">
        <v>27506692</v>
      </c>
      <c r="G9" s="70"/>
      <c r="H9" s="70"/>
      <c r="I9" s="69">
        <v>3</v>
      </c>
      <c r="J9" s="5">
        <v>4</v>
      </c>
      <c r="K9" s="69">
        <v>4</v>
      </c>
      <c r="L9" s="5">
        <v>5</v>
      </c>
      <c r="M9" s="69">
        <v>1</v>
      </c>
      <c r="N9" s="5">
        <v>0</v>
      </c>
      <c r="O9" s="69">
        <v>1</v>
      </c>
      <c r="P9" s="5">
        <v>1</v>
      </c>
      <c r="Q9" s="69">
        <f t="shared" ref="Q9:Q14" si="6">SUM(O9,M9,K9,I9)</f>
        <v>9</v>
      </c>
      <c r="R9" s="4">
        <f>SUM(J9,L9,N9,P9)</f>
        <v>10</v>
      </c>
      <c r="S9" s="77">
        <f t="shared" si="2"/>
        <v>9.5</v>
      </c>
      <c r="T9" s="39">
        <f>ABS(Q9-R9)</f>
        <v>1</v>
      </c>
      <c r="U9" s="39">
        <f>STDEV(Q9:R9)</f>
        <v>0.70710678118654757</v>
      </c>
      <c r="V9" s="39"/>
      <c r="W9" s="39">
        <f>S9</f>
        <v>9.5</v>
      </c>
      <c r="X9" s="39"/>
      <c r="Y9" s="136" t="s">
        <v>1731</v>
      </c>
      <c r="Z9" s="138">
        <v>1</v>
      </c>
      <c r="AA9" s="137">
        <f>AA8/Z8*100</f>
        <v>75.69832402234637</v>
      </c>
      <c r="AB9" s="137">
        <f>AB8/Z8*100</f>
        <v>24.30167597765363</v>
      </c>
      <c r="AC9" s="137">
        <f>AC8/Z8*100</f>
        <v>58.798882681564244</v>
      </c>
      <c r="AD9" s="137">
        <f>AD8/Z8*100</f>
        <v>24.022346368715084</v>
      </c>
      <c r="AE9" s="137">
        <f>AE8/Z8*100</f>
        <v>17.039106145251395</v>
      </c>
      <c r="AF9" s="137">
        <f>AF8/Z8*100</f>
        <v>98.603351955307261</v>
      </c>
      <c r="AG9" s="137">
        <f>AG8/Z8*100</f>
        <v>1.5363128491620111</v>
      </c>
      <c r="AK9" s="66"/>
    </row>
    <row r="10" spans="1:37" ht="90" x14ac:dyDescent="0.2">
      <c r="A10" s="4" t="s">
        <v>55</v>
      </c>
      <c r="B10" s="4" t="s">
        <v>56</v>
      </c>
      <c r="C10" s="4" t="s">
        <v>57</v>
      </c>
      <c r="D10" s="4" t="s">
        <v>40</v>
      </c>
      <c r="E10" s="4" t="s">
        <v>28</v>
      </c>
      <c r="F10" s="4">
        <v>27503853</v>
      </c>
      <c r="G10" s="70"/>
      <c r="H10" s="70"/>
      <c r="I10" s="69">
        <v>2</v>
      </c>
      <c r="J10" s="5">
        <v>3</v>
      </c>
      <c r="K10" s="69">
        <v>4</v>
      </c>
      <c r="L10" s="5">
        <v>5</v>
      </c>
      <c r="M10" s="69">
        <v>1</v>
      </c>
      <c r="N10" s="5">
        <v>1</v>
      </c>
      <c r="O10" s="69">
        <v>1</v>
      </c>
      <c r="P10" s="5">
        <v>1</v>
      </c>
      <c r="Q10" s="69">
        <f t="shared" si="6"/>
        <v>8</v>
      </c>
      <c r="R10" s="4">
        <f>SUM(J10,L10,N10,P10)</f>
        <v>10</v>
      </c>
      <c r="S10" s="77">
        <f t="shared" si="2"/>
        <v>9</v>
      </c>
      <c r="T10" s="39">
        <f>ABS(Q10-R10)</f>
        <v>2</v>
      </c>
      <c r="U10" s="39">
        <f>STDEV(Q10:R10)</f>
        <v>1.4142135623730951</v>
      </c>
      <c r="V10" s="39"/>
      <c r="W10" s="39">
        <f t="shared" ref="W10:W11" si="7">S10</f>
        <v>9</v>
      </c>
      <c r="X10" s="39"/>
      <c r="Y10" s="136" t="s">
        <v>1732</v>
      </c>
      <c r="Z10" s="139">
        <f>MEDIAN(W2:W717)</f>
        <v>13.5</v>
      </c>
      <c r="AA10" s="137">
        <v>13.5</v>
      </c>
      <c r="AB10" s="137">
        <v>13.5</v>
      </c>
      <c r="AC10" s="137">
        <v>13.5</v>
      </c>
      <c r="AD10" s="137">
        <v>13.2</v>
      </c>
      <c r="AE10" s="137">
        <v>13</v>
      </c>
      <c r="AF10" s="137">
        <f>MEDIAN(W2:W707)</f>
        <v>13.5</v>
      </c>
      <c r="AG10" s="147">
        <f>MEDIAN(W707:W717)</f>
        <v>14</v>
      </c>
    </row>
    <row r="11" spans="1:37" ht="75" x14ac:dyDescent="0.2">
      <c r="A11" s="4" t="s">
        <v>58</v>
      </c>
      <c r="B11" s="4" t="s">
        <v>59</v>
      </c>
      <c r="C11" s="4" t="s">
        <v>60</v>
      </c>
      <c r="D11" s="4" t="s">
        <v>40</v>
      </c>
      <c r="E11" s="4" t="s">
        <v>28</v>
      </c>
      <c r="F11" s="4">
        <v>27478327</v>
      </c>
      <c r="G11" s="71"/>
      <c r="H11" s="70"/>
      <c r="I11" s="72">
        <v>3</v>
      </c>
      <c r="J11" s="73">
        <v>5</v>
      </c>
      <c r="K11" s="72">
        <v>5</v>
      </c>
      <c r="L11" s="73">
        <v>5</v>
      </c>
      <c r="M11" s="72">
        <v>3</v>
      </c>
      <c r="N11" s="73">
        <v>5</v>
      </c>
      <c r="O11" s="72">
        <v>1</v>
      </c>
      <c r="P11" s="73">
        <v>3</v>
      </c>
      <c r="Q11" s="69">
        <f t="shared" si="6"/>
        <v>12</v>
      </c>
      <c r="R11" s="4">
        <f>SUM(J11,L11,N11,P11)</f>
        <v>18</v>
      </c>
      <c r="S11" s="77">
        <f t="shared" si="2"/>
        <v>15</v>
      </c>
      <c r="T11" s="39">
        <f>ABS(Q11-R11)</f>
        <v>6</v>
      </c>
      <c r="U11" s="45">
        <f>STDEV(Q11:R11)</f>
        <v>4.2426406871192848</v>
      </c>
      <c r="V11" s="39"/>
      <c r="W11" s="39">
        <f t="shared" si="7"/>
        <v>15</v>
      </c>
      <c r="X11" s="39"/>
      <c r="Y11" s="140" t="s">
        <v>1733</v>
      </c>
      <c r="Z11" s="137">
        <f>AVERAGE(W5:W717)</f>
        <v>13.11501870032726</v>
      </c>
      <c r="AA11" s="137">
        <v>13.17</v>
      </c>
      <c r="AB11" s="137">
        <v>12.99</v>
      </c>
      <c r="AC11" s="137">
        <v>13.37</v>
      </c>
      <c r="AD11" s="137">
        <v>12.67</v>
      </c>
      <c r="AE11" s="137">
        <v>12.93</v>
      </c>
      <c r="AF11" s="137">
        <f>AVERAGE(W2:W707)</f>
        <v>13.120408404154867</v>
      </c>
      <c r="AG11" s="147">
        <f>AVERAGE(W707:W717)</f>
        <v>13.545454545454545</v>
      </c>
    </row>
    <row r="12" spans="1:37" s="66" customFormat="1" ht="75" x14ac:dyDescent="0.2">
      <c r="A12" s="5" t="s">
        <v>61</v>
      </c>
      <c r="B12" s="5" t="s">
        <v>62</v>
      </c>
      <c r="C12" s="5" t="s">
        <v>63</v>
      </c>
      <c r="D12" s="5" t="s">
        <v>40</v>
      </c>
      <c r="E12" s="5" t="s">
        <v>28</v>
      </c>
      <c r="F12" s="5">
        <v>27490379</v>
      </c>
      <c r="G12" s="70"/>
      <c r="H12" s="70"/>
      <c r="I12" s="69">
        <v>1</v>
      </c>
      <c r="J12" s="5">
        <v>5</v>
      </c>
      <c r="K12" s="69">
        <v>3</v>
      </c>
      <c r="L12" s="5">
        <v>5</v>
      </c>
      <c r="M12" s="69">
        <v>3</v>
      </c>
      <c r="N12" s="5">
        <v>5</v>
      </c>
      <c r="O12" s="69">
        <v>2</v>
      </c>
      <c r="P12" s="5">
        <v>3</v>
      </c>
      <c r="Q12" s="69">
        <f t="shared" si="6"/>
        <v>9</v>
      </c>
      <c r="R12" s="5">
        <f>SUM(J12,L12,N12,P12)</f>
        <v>18</v>
      </c>
      <c r="S12" s="77">
        <v>13.5</v>
      </c>
      <c r="T12" s="45">
        <f>ABS(Q12-R12)</f>
        <v>9</v>
      </c>
      <c r="U12" s="45">
        <f>STDEV(Q12:R12)</f>
        <v>6.3639610306789276</v>
      </c>
      <c r="V12" s="45">
        <v>9</v>
      </c>
      <c r="W12" s="45">
        <f>AVERAGE(Q12,R12,V12)</f>
        <v>12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7" ht="75" x14ac:dyDescent="0.2">
      <c r="A13" s="5" t="s">
        <v>64</v>
      </c>
      <c r="B13" s="5" t="s">
        <v>65</v>
      </c>
      <c r="C13" s="4" t="s">
        <v>66</v>
      </c>
      <c r="D13" s="5" t="s">
        <v>36</v>
      </c>
      <c r="E13" s="4" t="s">
        <v>28</v>
      </c>
      <c r="F13" s="4">
        <v>27491387</v>
      </c>
      <c r="G13" s="70"/>
      <c r="H13" s="70"/>
      <c r="I13" s="69">
        <v>3</v>
      </c>
      <c r="J13" s="5">
        <v>4</v>
      </c>
      <c r="K13" s="69">
        <v>5</v>
      </c>
      <c r="L13" s="5">
        <v>5</v>
      </c>
      <c r="M13" s="69">
        <v>3</v>
      </c>
      <c r="N13" s="5">
        <v>5</v>
      </c>
      <c r="O13" s="69">
        <v>2</v>
      </c>
      <c r="P13" s="5">
        <v>5</v>
      </c>
      <c r="Q13" s="69">
        <f t="shared" si="6"/>
        <v>13</v>
      </c>
      <c r="R13" s="4">
        <f>SUM(J13,L13,N13,P13)</f>
        <v>19</v>
      </c>
      <c r="S13" s="77">
        <f t="shared" ref="S13:S44" si="8">AVERAGE(Q13:R13)</f>
        <v>16</v>
      </c>
      <c r="T13" s="39">
        <f>ABS(Q13-R13)</f>
        <v>6</v>
      </c>
      <c r="U13" s="45">
        <f>STDEV(Q13:R13)</f>
        <v>4.2426406871192848</v>
      </c>
      <c r="V13" s="39"/>
      <c r="W13" s="39">
        <f>S13</f>
        <v>16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7" s="66" customFormat="1" ht="90" x14ac:dyDescent="0.2">
      <c r="A14" s="5" t="s">
        <v>67</v>
      </c>
      <c r="B14" s="5" t="s">
        <v>68</v>
      </c>
      <c r="C14" s="5" t="s">
        <v>69</v>
      </c>
      <c r="D14" s="5" t="s">
        <v>40</v>
      </c>
      <c r="E14" s="5" t="s">
        <v>28</v>
      </c>
      <c r="F14" s="5">
        <v>27500793</v>
      </c>
      <c r="G14" s="70"/>
      <c r="H14" s="70"/>
      <c r="I14" s="69">
        <v>3</v>
      </c>
      <c r="J14" s="5">
        <v>5</v>
      </c>
      <c r="K14" s="69">
        <v>4</v>
      </c>
      <c r="L14" s="5">
        <v>5</v>
      </c>
      <c r="M14" s="69">
        <v>2</v>
      </c>
      <c r="N14" s="5">
        <v>5</v>
      </c>
      <c r="O14" s="69">
        <v>2</v>
      </c>
      <c r="P14" s="5">
        <v>4</v>
      </c>
      <c r="Q14" s="69">
        <f t="shared" si="6"/>
        <v>11</v>
      </c>
      <c r="R14" s="5">
        <v>19</v>
      </c>
      <c r="S14" s="77">
        <v>6</v>
      </c>
      <c r="T14" s="45">
        <v>8</v>
      </c>
      <c r="U14" s="45">
        <v>5.6567999999999996</v>
      </c>
      <c r="V14" s="45">
        <v>13</v>
      </c>
      <c r="W14" s="45">
        <f>AVERAGE(Q14,R14,V14)</f>
        <v>14.333333333333334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7" ht="105" x14ac:dyDescent="0.2">
      <c r="A15" s="4" t="s">
        <v>70</v>
      </c>
      <c r="B15" s="4" t="s">
        <v>71</v>
      </c>
      <c r="C15" s="4" t="s">
        <v>35</v>
      </c>
      <c r="D15" s="4" t="s">
        <v>36</v>
      </c>
      <c r="E15" s="4" t="s">
        <v>28</v>
      </c>
      <c r="F15" s="4">
        <v>27482706</v>
      </c>
      <c r="G15" s="70"/>
      <c r="H15" s="70"/>
      <c r="I15" s="69">
        <v>5</v>
      </c>
      <c r="J15" s="5">
        <v>4</v>
      </c>
      <c r="K15" s="69">
        <v>5</v>
      </c>
      <c r="L15" s="5">
        <v>5</v>
      </c>
      <c r="M15" s="69">
        <v>4</v>
      </c>
      <c r="N15" s="5">
        <v>5</v>
      </c>
      <c r="O15" s="69">
        <v>3</v>
      </c>
      <c r="P15" s="5">
        <v>4</v>
      </c>
      <c r="Q15" s="69">
        <f t="shared" ref="Q15:Q20" si="9">SUM(O15,M15,K15,I15)</f>
        <v>17</v>
      </c>
      <c r="R15" s="4">
        <f>SUM(J15,L15,N15,P15)</f>
        <v>18</v>
      </c>
      <c r="S15" s="77">
        <f t="shared" si="8"/>
        <v>17.5</v>
      </c>
      <c r="T15" s="39">
        <f t="shared" ref="T15:T53" si="10">ABS(Q15-R15)</f>
        <v>1</v>
      </c>
      <c r="U15" s="39">
        <f t="shared" ref="U15:U53" si="11">STDEV(Q15:R15)</f>
        <v>0.70710678118654757</v>
      </c>
      <c r="V15" s="39"/>
      <c r="W15" s="39">
        <f>S15</f>
        <v>17.5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7" ht="90" x14ac:dyDescent="0.2">
      <c r="A16" s="4" t="s">
        <v>72</v>
      </c>
      <c r="B16" s="4" t="s">
        <v>73</v>
      </c>
      <c r="C16" s="4" t="s">
        <v>74</v>
      </c>
      <c r="D16" s="4" t="s">
        <v>40</v>
      </c>
      <c r="E16" s="4" t="s">
        <v>28</v>
      </c>
      <c r="F16" s="4">
        <v>27495904</v>
      </c>
      <c r="G16" s="70"/>
      <c r="H16" s="70"/>
      <c r="I16" s="69">
        <v>3</v>
      </c>
      <c r="J16" s="73">
        <v>5</v>
      </c>
      <c r="K16" s="69">
        <v>4</v>
      </c>
      <c r="L16" s="5">
        <v>5</v>
      </c>
      <c r="M16" s="69">
        <v>4</v>
      </c>
      <c r="N16" s="5">
        <v>4</v>
      </c>
      <c r="O16" s="69">
        <v>1</v>
      </c>
      <c r="P16" s="5">
        <v>3</v>
      </c>
      <c r="Q16" s="69">
        <f t="shared" si="9"/>
        <v>12</v>
      </c>
      <c r="R16" s="4">
        <v>11</v>
      </c>
      <c r="S16" s="77">
        <f t="shared" si="8"/>
        <v>11.5</v>
      </c>
      <c r="T16" s="39">
        <f t="shared" si="10"/>
        <v>1</v>
      </c>
      <c r="U16" s="39">
        <f t="shared" si="11"/>
        <v>0.70710678118654757</v>
      </c>
      <c r="V16" s="39"/>
      <c r="W16" s="39">
        <f t="shared" ref="W16:W52" si="12">S16</f>
        <v>11.5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20" x14ac:dyDescent="0.2">
      <c r="A17" s="4" t="s">
        <v>75</v>
      </c>
      <c r="B17" s="4" t="s">
        <v>76</v>
      </c>
      <c r="C17" s="4" t="s">
        <v>77</v>
      </c>
      <c r="D17" s="4" t="s">
        <v>40</v>
      </c>
      <c r="E17" s="4" t="s">
        <v>28</v>
      </c>
      <c r="F17" s="4">
        <v>27478080</v>
      </c>
      <c r="G17" s="71"/>
      <c r="H17" s="70"/>
      <c r="I17" s="72">
        <v>2</v>
      </c>
      <c r="J17" s="5">
        <v>4</v>
      </c>
      <c r="K17" s="72">
        <v>4</v>
      </c>
      <c r="L17" s="5">
        <v>5</v>
      </c>
      <c r="M17" s="72">
        <v>5</v>
      </c>
      <c r="N17" s="5">
        <v>4</v>
      </c>
      <c r="O17" s="72">
        <v>1</v>
      </c>
      <c r="P17" s="5">
        <v>3</v>
      </c>
      <c r="Q17" s="69">
        <f t="shared" si="9"/>
        <v>12</v>
      </c>
      <c r="R17" s="4">
        <v>11</v>
      </c>
      <c r="S17" s="77">
        <f t="shared" si="8"/>
        <v>11.5</v>
      </c>
      <c r="T17" s="39">
        <f t="shared" si="10"/>
        <v>1</v>
      </c>
      <c r="U17" s="39">
        <f t="shared" si="11"/>
        <v>0.70710678118654757</v>
      </c>
      <c r="V17" s="39"/>
      <c r="W17" s="39">
        <f t="shared" si="12"/>
        <v>11.5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60" x14ac:dyDescent="0.2">
      <c r="A18" s="4" t="s">
        <v>78</v>
      </c>
      <c r="B18" s="4" t="s">
        <v>79</v>
      </c>
      <c r="C18" s="4" t="s">
        <v>32</v>
      </c>
      <c r="D18" s="4" t="s">
        <v>27</v>
      </c>
      <c r="E18" s="4" t="s">
        <v>28</v>
      </c>
      <c r="F18" s="4">
        <v>27491645</v>
      </c>
      <c r="G18" s="70"/>
      <c r="H18" s="70"/>
      <c r="I18" s="69">
        <v>1</v>
      </c>
      <c r="J18" s="5">
        <v>4</v>
      </c>
      <c r="K18" s="69">
        <v>4</v>
      </c>
      <c r="L18" s="5">
        <v>5</v>
      </c>
      <c r="M18" s="69">
        <v>5</v>
      </c>
      <c r="N18" s="5">
        <v>2</v>
      </c>
      <c r="O18" s="69">
        <v>4</v>
      </c>
      <c r="P18" s="5">
        <v>3</v>
      </c>
      <c r="Q18" s="69">
        <f t="shared" si="9"/>
        <v>14</v>
      </c>
      <c r="R18" s="4">
        <v>11</v>
      </c>
      <c r="S18" s="77">
        <f t="shared" si="8"/>
        <v>12.5</v>
      </c>
      <c r="T18" s="39">
        <f t="shared" si="10"/>
        <v>3</v>
      </c>
      <c r="U18" s="45">
        <f t="shared" si="11"/>
        <v>2.1213203435596424</v>
      </c>
      <c r="V18" s="39"/>
      <c r="W18" s="39">
        <f t="shared" si="12"/>
        <v>12.5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60" x14ac:dyDescent="0.2">
      <c r="A19" s="4" t="s">
        <v>80</v>
      </c>
      <c r="B19" s="4" t="s">
        <v>81</v>
      </c>
      <c r="C19" s="4" t="s">
        <v>82</v>
      </c>
      <c r="D19" s="4" t="s">
        <v>40</v>
      </c>
      <c r="E19" s="4" t="s">
        <v>28</v>
      </c>
      <c r="F19" s="4">
        <v>27497771</v>
      </c>
      <c r="G19" s="70"/>
      <c r="H19" s="70"/>
      <c r="I19" s="69">
        <v>1</v>
      </c>
      <c r="J19" s="5">
        <v>5</v>
      </c>
      <c r="K19" s="69">
        <v>2</v>
      </c>
      <c r="L19" s="5">
        <v>4</v>
      </c>
      <c r="M19" s="69">
        <v>3</v>
      </c>
      <c r="N19" s="5">
        <v>4</v>
      </c>
      <c r="O19" s="69">
        <v>1</v>
      </c>
      <c r="P19" s="5">
        <v>3</v>
      </c>
      <c r="Q19" s="69">
        <f t="shared" si="9"/>
        <v>7</v>
      </c>
      <c r="R19" s="4">
        <v>11</v>
      </c>
      <c r="S19" s="77">
        <f t="shared" si="8"/>
        <v>9</v>
      </c>
      <c r="T19" s="39">
        <f t="shared" si="10"/>
        <v>4</v>
      </c>
      <c r="U19" s="45">
        <f t="shared" si="11"/>
        <v>2.8284271247461903</v>
      </c>
      <c r="V19" s="39"/>
      <c r="W19" s="39">
        <f t="shared" si="12"/>
        <v>9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05" x14ac:dyDescent="0.2">
      <c r="A20" s="4" t="s">
        <v>83</v>
      </c>
      <c r="B20" s="4" t="s">
        <v>84</v>
      </c>
      <c r="C20" s="4" t="s">
        <v>85</v>
      </c>
      <c r="D20" s="4" t="s">
        <v>40</v>
      </c>
      <c r="E20" s="4" t="s">
        <v>28</v>
      </c>
      <c r="F20" s="4">
        <v>27495820</v>
      </c>
      <c r="G20" s="70"/>
      <c r="H20" s="74"/>
      <c r="I20" s="69">
        <v>4</v>
      </c>
      <c r="J20" s="5">
        <v>5</v>
      </c>
      <c r="K20" s="69">
        <v>4</v>
      </c>
      <c r="L20" s="5">
        <v>5</v>
      </c>
      <c r="M20" s="69">
        <v>4</v>
      </c>
      <c r="N20" s="5">
        <v>4</v>
      </c>
      <c r="O20" s="69">
        <v>4</v>
      </c>
      <c r="P20" s="5">
        <v>3</v>
      </c>
      <c r="Q20" s="69">
        <f t="shared" si="9"/>
        <v>16</v>
      </c>
      <c r="R20" s="4">
        <v>11</v>
      </c>
      <c r="S20" s="77">
        <f t="shared" si="8"/>
        <v>13.5</v>
      </c>
      <c r="T20" s="39">
        <f t="shared" si="10"/>
        <v>5</v>
      </c>
      <c r="U20" s="45">
        <f t="shared" si="11"/>
        <v>3.5355339059327378</v>
      </c>
      <c r="V20" s="39"/>
      <c r="W20" s="39">
        <f t="shared" si="12"/>
        <v>13.5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75" x14ac:dyDescent="0.2">
      <c r="A21" s="4" t="s">
        <v>86</v>
      </c>
      <c r="B21" s="4" t="s">
        <v>87</v>
      </c>
      <c r="C21" s="4" t="s">
        <v>88</v>
      </c>
      <c r="D21" s="4" t="s">
        <v>36</v>
      </c>
      <c r="E21" s="4" t="s">
        <v>89</v>
      </c>
      <c r="F21" s="4">
        <v>27649751</v>
      </c>
      <c r="G21" s="70"/>
      <c r="H21" s="70"/>
      <c r="I21" s="69">
        <v>2</v>
      </c>
      <c r="J21" s="5">
        <v>3</v>
      </c>
      <c r="K21" s="69">
        <v>5</v>
      </c>
      <c r="L21" s="5">
        <v>5</v>
      </c>
      <c r="M21" s="69">
        <v>3</v>
      </c>
      <c r="N21" s="5">
        <v>3</v>
      </c>
      <c r="O21" s="69">
        <v>1</v>
      </c>
      <c r="P21" s="5">
        <v>4</v>
      </c>
      <c r="Q21" s="69">
        <f t="shared" ref="Q21:R23" si="13">SUM(I21,K21,M21,O21)</f>
        <v>11</v>
      </c>
      <c r="R21" s="4">
        <f t="shared" si="13"/>
        <v>15</v>
      </c>
      <c r="S21" s="77">
        <f t="shared" si="8"/>
        <v>13</v>
      </c>
      <c r="T21" s="39">
        <f t="shared" si="10"/>
        <v>4</v>
      </c>
      <c r="U21" s="45">
        <f t="shared" si="11"/>
        <v>2.8284271247461903</v>
      </c>
      <c r="V21" s="39"/>
      <c r="W21" s="39">
        <f t="shared" si="12"/>
        <v>13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45" x14ac:dyDescent="0.2">
      <c r="A22" s="4" t="s">
        <v>91</v>
      </c>
      <c r="B22" s="5" t="s">
        <v>92</v>
      </c>
      <c r="C22" s="5" t="s">
        <v>93</v>
      </c>
      <c r="D22" s="5" t="s">
        <v>36</v>
      </c>
      <c r="E22" s="4" t="s">
        <v>28</v>
      </c>
      <c r="F22" s="4">
        <v>27584053</v>
      </c>
      <c r="G22" s="70"/>
      <c r="H22" s="70"/>
      <c r="I22" s="69">
        <v>3</v>
      </c>
      <c r="J22" s="5">
        <v>2</v>
      </c>
      <c r="K22" s="69">
        <v>1</v>
      </c>
      <c r="L22" s="5">
        <v>2</v>
      </c>
      <c r="M22" s="69">
        <v>5</v>
      </c>
      <c r="N22" s="5">
        <v>1</v>
      </c>
      <c r="O22" s="69">
        <v>4</v>
      </c>
      <c r="P22" s="5">
        <v>2</v>
      </c>
      <c r="Q22" s="69">
        <f t="shared" si="13"/>
        <v>13</v>
      </c>
      <c r="R22" s="4">
        <f t="shared" si="13"/>
        <v>7</v>
      </c>
      <c r="S22" s="77">
        <f t="shared" si="8"/>
        <v>10</v>
      </c>
      <c r="T22" s="39">
        <f t="shared" si="10"/>
        <v>6</v>
      </c>
      <c r="U22" s="45">
        <f t="shared" si="11"/>
        <v>4.2426406871192848</v>
      </c>
      <c r="V22" s="39"/>
      <c r="W22" s="39">
        <f t="shared" si="12"/>
        <v>10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75" x14ac:dyDescent="0.2">
      <c r="A23" s="4" t="s">
        <v>94</v>
      </c>
      <c r="B23" s="4" t="s">
        <v>95</v>
      </c>
      <c r="C23" s="4" t="s">
        <v>96</v>
      </c>
      <c r="D23" s="4" t="s">
        <v>40</v>
      </c>
      <c r="E23" s="4" t="s">
        <v>28</v>
      </c>
      <c r="F23" s="4">
        <v>27587634</v>
      </c>
      <c r="G23" s="70"/>
      <c r="H23" s="70"/>
      <c r="I23" s="72">
        <v>3</v>
      </c>
      <c r="J23" s="5">
        <v>4</v>
      </c>
      <c r="K23" s="72">
        <v>3</v>
      </c>
      <c r="L23" s="5">
        <v>4</v>
      </c>
      <c r="M23" s="72">
        <v>3</v>
      </c>
      <c r="N23" s="5">
        <v>3</v>
      </c>
      <c r="O23" s="72">
        <v>4</v>
      </c>
      <c r="P23" s="5">
        <v>5</v>
      </c>
      <c r="Q23" s="69">
        <f t="shared" si="13"/>
        <v>13</v>
      </c>
      <c r="R23" s="4">
        <f t="shared" si="13"/>
        <v>16</v>
      </c>
      <c r="S23" s="77">
        <f t="shared" si="8"/>
        <v>14.5</v>
      </c>
      <c r="T23" s="39">
        <f t="shared" si="10"/>
        <v>3</v>
      </c>
      <c r="U23" s="45">
        <f t="shared" si="11"/>
        <v>2.1213203435596424</v>
      </c>
      <c r="V23" s="39"/>
      <c r="W23" s="39">
        <f t="shared" si="12"/>
        <v>14.5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60" x14ac:dyDescent="0.2">
      <c r="A24" s="4" t="s">
        <v>97</v>
      </c>
      <c r="B24" s="75" t="s">
        <v>98</v>
      </c>
      <c r="C24" s="4" t="s">
        <v>99</v>
      </c>
      <c r="D24" s="4" t="s">
        <v>27</v>
      </c>
      <c r="E24" s="4" t="s">
        <v>28</v>
      </c>
      <c r="F24" s="4">
        <v>27591906</v>
      </c>
      <c r="G24" s="70"/>
      <c r="H24" s="70"/>
      <c r="I24" s="69">
        <v>0</v>
      </c>
      <c r="J24" s="5">
        <v>1</v>
      </c>
      <c r="K24" s="69">
        <v>1</v>
      </c>
      <c r="L24" s="5">
        <v>0</v>
      </c>
      <c r="M24" s="69">
        <v>5</v>
      </c>
      <c r="N24" s="5">
        <v>2</v>
      </c>
      <c r="O24" s="69">
        <v>3</v>
      </c>
      <c r="P24" s="5">
        <v>2</v>
      </c>
      <c r="Q24" s="69">
        <f>SUM(I24+K24+M24+O24)</f>
        <v>9</v>
      </c>
      <c r="R24" s="4">
        <v>5</v>
      </c>
      <c r="S24" s="77">
        <f t="shared" si="8"/>
        <v>7</v>
      </c>
      <c r="T24" s="39">
        <f t="shared" si="10"/>
        <v>4</v>
      </c>
      <c r="U24" s="45">
        <f t="shared" si="11"/>
        <v>2.8284271247461903</v>
      </c>
      <c r="V24" s="39"/>
      <c r="W24" s="39">
        <f t="shared" si="12"/>
        <v>7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45" x14ac:dyDescent="0.2">
      <c r="A25" s="4" t="s">
        <v>100</v>
      </c>
      <c r="B25" s="4" t="s">
        <v>101</v>
      </c>
      <c r="C25" s="4" t="s">
        <v>32</v>
      </c>
      <c r="D25" s="4" t="s">
        <v>36</v>
      </c>
      <c r="E25" s="4" t="s">
        <v>28</v>
      </c>
      <c r="F25" s="4">
        <v>27573278</v>
      </c>
      <c r="G25" s="70"/>
      <c r="H25" s="70"/>
      <c r="I25" s="69">
        <v>3</v>
      </c>
      <c r="J25" s="5">
        <v>3</v>
      </c>
      <c r="K25" s="69">
        <v>4</v>
      </c>
      <c r="L25" s="5">
        <v>5</v>
      </c>
      <c r="M25" s="69">
        <v>3</v>
      </c>
      <c r="N25" s="5">
        <v>5</v>
      </c>
      <c r="O25" s="69">
        <v>4</v>
      </c>
      <c r="P25" s="5">
        <v>5</v>
      </c>
      <c r="Q25" s="69">
        <f t="shared" ref="Q25:Q35" si="14">SUM(I25,K25,M25,O25)</f>
        <v>14</v>
      </c>
      <c r="R25" s="4">
        <f t="shared" ref="R25:R35" si="15">SUM(J25,L25,N25,P25)</f>
        <v>18</v>
      </c>
      <c r="S25" s="77">
        <f t="shared" si="8"/>
        <v>16</v>
      </c>
      <c r="T25" s="39">
        <f t="shared" si="10"/>
        <v>4</v>
      </c>
      <c r="U25" s="39">
        <f t="shared" si="11"/>
        <v>2.8284271247461903</v>
      </c>
      <c r="V25" s="39"/>
      <c r="W25" s="39">
        <f t="shared" si="12"/>
        <v>16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45" x14ac:dyDescent="0.2">
      <c r="A26" s="4" t="s">
        <v>102</v>
      </c>
      <c r="B26" s="4" t="s">
        <v>103</v>
      </c>
      <c r="C26" s="4" t="s">
        <v>104</v>
      </c>
      <c r="D26" s="4" t="s">
        <v>27</v>
      </c>
      <c r="E26" s="4" t="s">
        <v>28</v>
      </c>
      <c r="F26" s="4">
        <v>27625486</v>
      </c>
      <c r="G26" s="70"/>
      <c r="H26" s="70"/>
      <c r="I26" s="69">
        <v>3</v>
      </c>
      <c r="J26" s="5">
        <v>1</v>
      </c>
      <c r="K26" s="69">
        <v>1</v>
      </c>
      <c r="L26" s="5">
        <v>1</v>
      </c>
      <c r="M26" s="69">
        <v>2</v>
      </c>
      <c r="N26" s="5">
        <v>1</v>
      </c>
      <c r="O26" s="69">
        <v>2</v>
      </c>
      <c r="P26" s="5">
        <v>1</v>
      </c>
      <c r="Q26" s="69">
        <f t="shared" si="14"/>
        <v>8</v>
      </c>
      <c r="R26" s="4">
        <f t="shared" si="15"/>
        <v>4</v>
      </c>
      <c r="S26" s="77">
        <f t="shared" si="8"/>
        <v>6</v>
      </c>
      <c r="T26" s="39">
        <f t="shared" si="10"/>
        <v>4</v>
      </c>
      <c r="U26" s="39">
        <f t="shared" si="11"/>
        <v>2.8284271247461903</v>
      </c>
      <c r="V26" s="39"/>
      <c r="W26" s="39">
        <f t="shared" si="12"/>
        <v>6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90" x14ac:dyDescent="0.2">
      <c r="A27" s="4" t="s">
        <v>105</v>
      </c>
      <c r="B27" s="4" t="s">
        <v>106</v>
      </c>
      <c r="C27" s="4" t="s">
        <v>107</v>
      </c>
      <c r="D27" s="4" t="s">
        <v>36</v>
      </c>
      <c r="E27" s="4" t="s">
        <v>28</v>
      </c>
      <c r="F27" s="4">
        <v>27578379</v>
      </c>
      <c r="G27" s="70"/>
      <c r="H27" s="70"/>
      <c r="I27" s="69">
        <v>3</v>
      </c>
      <c r="J27" s="5">
        <v>3</v>
      </c>
      <c r="K27" s="69">
        <v>3</v>
      </c>
      <c r="L27" s="5">
        <v>4</v>
      </c>
      <c r="M27" s="69">
        <v>4</v>
      </c>
      <c r="N27" s="5">
        <v>5</v>
      </c>
      <c r="O27" s="69">
        <v>3</v>
      </c>
      <c r="P27" s="5">
        <v>3</v>
      </c>
      <c r="Q27" s="69">
        <f t="shared" si="14"/>
        <v>13</v>
      </c>
      <c r="R27" s="4">
        <f t="shared" si="15"/>
        <v>15</v>
      </c>
      <c r="S27" s="77">
        <f t="shared" si="8"/>
        <v>14</v>
      </c>
      <c r="T27" s="39">
        <f t="shared" si="10"/>
        <v>2</v>
      </c>
      <c r="U27" s="39">
        <f t="shared" si="11"/>
        <v>1.4142135623730951</v>
      </c>
      <c r="V27" s="39"/>
      <c r="W27" s="39">
        <f t="shared" si="12"/>
        <v>14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60" x14ac:dyDescent="0.2">
      <c r="A28" s="4" t="s">
        <v>108</v>
      </c>
      <c r="B28" s="4" t="s">
        <v>109</v>
      </c>
      <c r="C28" s="4" t="s">
        <v>110</v>
      </c>
      <c r="D28" s="4" t="s">
        <v>40</v>
      </c>
      <c r="E28" s="4" t="s">
        <v>28</v>
      </c>
      <c r="F28" s="4">
        <v>27626001</v>
      </c>
      <c r="G28" s="70"/>
      <c r="H28" s="70"/>
      <c r="I28" s="69">
        <v>3</v>
      </c>
      <c r="J28" s="5">
        <v>2</v>
      </c>
      <c r="K28" s="69">
        <v>3</v>
      </c>
      <c r="L28" s="5">
        <v>4</v>
      </c>
      <c r="M28" s="69">
        <v>2</v>
      </c>
      <c r="N28" s="5">
        <v>3</v>
      </c>
      <c r="O28" s="69">
        <v>1</v>
      </c>
      <c r="P28" s="5">
        <v>1</v>
      </c>
      <c r="Q28" s="69">
        <f t="shared" si="14"/>
        <v>9</v>
      </c>
      <c r="R28" s="4">
        <f t="shared" si="15"/>
        <v>10</v>
      </c>
      <c r="S28" s="77">
        <f t="shared" si="8"/>
        <v>9.5</v>
      </c>
      <c r="T28" s="39">
        <f t="shared" si="10"/>
        <v>1</v>
      </c>
      <c r="U28" s="39">
        <f t="shared" si="11"/>
        <v>0.70710678118654757</v>
      </c>
      <c r="V28" s="39"/>
      <c r="W28" s="39">
        <f t="shared" si="12"/>
        <v>9.5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45" x14ac:dyDescent="0.2">
      <c r="A29" s="4" t="s">
        <v>111</v>
      </c>
      <c r="B29" s="5" t="s">
        <v>112</v>
      </c>
      <c r="C29" s="5" t="s">
        <v>113</v>
      </c>
      <c r="D29" s="5" t="s">
        <v>40</v>
      </c>
      <c r="E29" s="4" t="s">
        <v>28</v>
      </c>
      <c r="F29" s="4">
        <v>27621562</v>
      </c>
      <c r="G29" s="70"/>
      <c r="H29" s="70"/>
      <c r="I29" s="69">
        <v>3</v>
      </c>
      <c r="J29" s="5">
        <v>2</v>
      </c>
      <c r="K29" s="69">
        <v>4</v>
      </c>
      <c r="L29" s="5">
        <v>4</v>
      </c>
      <c r="M29" s="69">
        <v>3</v>
      </c>
      <c r="N29" s="5">
        <v>3</v>
      </c>
      <c r="O29" s="69">
        <v>1</v>
      </c>
      <c r="P29" s="5">
        <v>1</v>
      </c>
      <c r="Q29" s="69">
        <f t="shared" si="14"/>
        <v>11</v>
      </c>
      <c r="R29" s="4">
        <f t="shared" si="15"/>
        <v>10</v>
      </c>
      <c r="S29" s="77">
        <f t="shared" si="8"/>
        <v>10.5</v>
      </c>
      <c r="T29" s="39">
        <f t="shared" si="10"/>
        <v>1</v>
      </c>
      <c r="U29" s="39">
        <f t="shared" si="11"/>
        <v>0.70710678118654757</v>
      </c>
      <c r="V29" s="39"/>
      <c r="W29" s="39">
        <f t="shared" si="12"/>
        <v>10.5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75" x14ac:dyDescent="0.2">
      <c r="A30" s="4" t="s">
        <v>114</v>
      </c>
      <c r="B30" s="4" t="s">
        <v>115</v>
      </c>
      <c r="C30" s="4" t="s">
        <v>116</v>
      </c>
      <c r="D30" s="4" t="s">
        <v>40</v>
      </c>
      <c r="E30" s="4" t="s">
        <v>28</v>
      </c>
      <c r="F30" s="4">
        <v>27598604</v>
      </c>
      <c r="G30" s="70"/>
      <c r="H30" s="70"/>
      <c r="I30" s="69">
        <v>3</v>
      </c>
      <c r="J30" s="5">
        <v>2</v>
      </c>
      <c r="K30" s="69">
        <v>2</v>
      </c>
      <c r="L30" s="5">
        <v>1</v>
      </c>
      <c r="M30" s="69">
        <v>2</v>
      </c>
      <c r="N30" s="5">
        <v>3</v>
      </c>
      <c r="O30" s="69">
        <v>2</v>
      </c>
      <c r="P30" s="5">
        <v>1</v>
      </c>
      <c r="Q30" s="69">
        <f t="shared" si="14"/>
        <v>9</v>
      </c>
      <c r="R30" s="4">
        <f t="shared" si="15"/>
        <v>7</v>
      </c>
      <c r="S30" s="77">
        <f t="shared" si="8"/>
        <v>8</v>
      </c>
      <c r="T30" s="39">
        <f t="shared" si="10"/>
        <v>2</v>
      </c>
      <c r="U30" s="39">
        <f t="shared" si="11"/>
        <v>1.4142135623730951</v>
      </c>
      <c r="V30" s="39"/>
      <c r="W30" s="39">
        <f t="shared" si="12"/>
        <v>8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ht="60" x14ac:dyDescent="0.2">
      <c r="A31" s="4" t="s">
        <v>117</v>
      </c>
      <c r="B31" s="4" t="s">
        <v>118</v>
      </c>
      <c r="C31" s="4" t="s">
        <v>116</v>
      </c>
      <c r="D31" s="4" t="s">
        <v>40</v>
      </c>
      <c r="E31" s="4" t="s">
        <v>28</v>
      </c>
      <c r="F31" s="4">
        <v>27598588</v>
      </c>
      <c r="G31" s="70"/>
      <c r="H31" s="70"/>
      <c r="I31" s="69">
        <v>2</v>
      </c>
      <c r="J31" s="5">
        <v>2</v>
      </c>
      <c r="K31" s="69">
        <v>1</v>
      </c>
      <c r="L31" s="5">
        <v>1</v>
      </c>
      <c r="M31" s="69">
        <v>4</v>
      </c>
      <c r="N31" s="5">
        <v>3</v>
      </c>
      <c r="O31" s="69">
        <v>3</v>
      </c>
      <c r="P31" s="5">
        <v>1</v>
      </c>
      <c r="Q31" s="69">
        <f t="shared" si="14"/>
        <v>10</v>
      </c>
      <c r="R31" s="4">
        <f t="shared" si="15"/>
        <v>7</v>
      </c>
      <c r="S31" s="77">
        <f t="shared" si="8"/>
        <v>8.5</v>
      </c>
      <c r="T31" s="39">
        <f t="shared" si="10"/>
        <v>3</v>
      </c>
      <c r="U31" s="39">
        <f t="shared" si="11"/>
        <v>2.1213203435596424</v>
      </c>
      <c r="V31" s="39"/>
      <c r="W31" s="39">
        <f t="shared" si="12"/>
        <v>8.5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ht="75" x14ac:dyDescent="0.2">
      <c r="A32" s="4" t="s">
        <v>119</v>
      </c>
      <c r="B32" s="4" t="s">
        <v>120</v>
      </c>
      <c r="C32" s="4" t="s">
        <v>88</v>
      </c>
      <c r="D32" s="4" t="s">
        <v>36</v>
      </c>
      <c r="E32" s="4" t="s">
        <v>28</v>
      </c>
      <c r="F32" s="4">
        <v>27649750</v>
      </c>
      <c r="G32" s="70"/>
      <c r="H32" s="70"/>
      <c r="I32" s="76">
        <v>2</v>
      </c>
      <c r="J32" s="5">
        <v>1</v>
      </c>
      <c r="K32" s="69">
        <v>0</v>
      </c>
      <c r="L32" s="5">
        <v>0</v>
      </c>
      <c r="M32" s="69">
        <v>2</v>
      </c>
      <c r="N32" s="5">
        <v>0</v>
      </c>
      <c r="O32" s="69">
        <v>1</v>
      </c>
      <c r="P32" s="5">
        <v>1</v>
      </c>
      <c r="Q32" s="69">
        <f t="shared" si="14"/>
        <v>5</v>
      </c>
      <c r="R32" s="4">
        <f t="shared" si="15"/>
        <v>2</v>
      </c>
      <c r="S32" s="77">
        <f t="shared" si="8"/>
        <v>3.5</v>
      </c>
      <c r="T32" s="39">
        <f t="shared" si="10"/>
        <v>3</v>
      </c>
      <c r="U32" s="39">
        <f t="shared" si="11"/>
        <v>2.1213203435596424</v>
      </c>
      <c r="V32" s="39"/>
      <c r="W32" s="39">
        <f t="shared" si="12"/>
        <v>3.5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105" x14ac:dyDescent="0.2">
      <c r="A33" s="4" t="s">
        <v>121</v>
      </c>
      <c r="B33" s="4" t="s">
        <v>122</v>
      </c>
      <c r="C33" s="4" t="s">
        <v>123</v>
      </c>
      <c r="D33" s="4" t="s">
        <v>40</v>
      </c>
      <c r="E33" s="4" t="s">
        <v>28</v>
      </c>
      <c r="F33" s="4">
        <v>27642489</v>
      </c>
      <c r="G33" s="70"/>
      <c r="H33" s="70"/>
      <c r="I33" s="69">
        <v>3</v>
      </c>
      <c r="J33" s="5">
        <v>3</v>
      </c>
      <c r="K33" s="69">
        <v>4</v>
      </c>
      <c r="L33" s="5">
        <v>4</v>
      </c>
      <c r="M33" s="69">
        <v>4</v>
      </c>
      <c r="N33" s="5">
        <v>2</v>
      </c>
      <c r="O33" s="69">
        <v>1</v>
      </c>
      <c r="P33" s="5">
        <v>3</v>
      </c>
      <c r="Q33" s="69">
        <f t="shared" si="14"/>
        <v>12</v>
      </c>
      <c r="R33" s="4">
        <f t="shared" si="15"/>
        <v>12</v>
      </c>
      <c r="S33" s="77">
        <f t="shared" si="8"/>
        <v>12</v>
      </c>
      <c r="T33" s="39">
        <f t="shared" si="10"/>
        <v>0</v>
      </c>
      <c r="U33" s="39">
        <f t="shared" si="11"/>
        <v>0</v>
      </c>
      <c r="V33" s="39"/>
      <c r="W33" s="39">
        <f t="shared" si="12"/>
        <v>12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135" x14ac:dyDescent="0.2">
      <c r="A34" s="4" t="s">
        <v>124</v>
      </c>
      <c r="B34" s="4" t="s">
        <v>125</v>
      </c>
      <c r="C34" s="4" t="s">
        <v>126</v>
      </c>
      <c r="D34" s="4" t="s">
        <v>40</v>
      </c>
      <c r="E34" s="4" t="s">
        <v>28</v>
      </c>
      <c r="F34" s="4">
        <v>27601913</v>
      </c>
      <c r="G34" s="70"/>
      <c r="H34" s="70"/>
      <c r="I34" s="69">
        <v>3</v>
      </c>
      <c r="J34" s="5">
        <v>3</v>
      </c>
      <c r="K34" s="69">
        <v>4</v>
      </c>
      <c r="L34" s="5">
        <v>5</v>
      </c>
      <c r="M34" s="69">
        <v>3</v>
      </c>
      <c r="N34" s="5">
        <v>3</v>
      </c>
      <c r="O34" s="69">
        <v>3</v>
      </c>
      <c r="P34" s="5">
        <v>4</v>
      </c>
      <c r="Q34" s="69">
        <f t="shared" si="14"/>
        <v>13</v>
      </c>
      <c r="R34" s="4">
        <f t="shared" si="15"/>
        <v>15</v>
      </c>
      <c r="S34" s="77">
        <f t="shared" si="8"/>
        <v>14</v>
      </c>
      <c r="T34" s="39">
        <f t="shared" si="10"/>
        <v>2</v>
      </c>
      <c r="U34" s="39">
        <f t="shared" si="11"/>
        <v>1.4142135623730951</v>
      </c>
      <c r="V34" s="39"/>
      <c r="W34" s="39">
        <f t="shared" si="12"/>
        <v>14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ht="105" x14ac:dyDescent="0.2">
      <c r="A35" s="4" t="s">
        <v>127</v>
      </c>
      <c r="B35" s="4" t="s">
        <v>128</v>
      </c>
      <c r="C35" s="4" t="s">
        <v>129</v>
      </c>
      <c r="D35" s="4" t="s">
        <v>27</v>
      </c>
      <c r="E35" s="4" t="s">
        <v>28</v>
      </c>
      <c r="F35" s="4">
        <v>27579054</v>
      </c>
      <c r="G35" s="70"/>
      <c r="H35" s="70"/>
      <c r="I35" s="69">
        <v>3</v>
      </c>
      <c r="J35" s="5">
        <v>3</v>
      </c>
      <c r="K35" s="69">
        <v>5</v>
      </c>
      <c r="L35" s="5">
        <v>5</v>
      </c>
      <c r="M35" s="69">
        <v>3</v>
      </c>
      <c r="N35" s="5">
        <v>3</v>
      </c>
      <c r="O35" s="69">
        <v>3</v>
      </c>
      <c r="P35" s="5">
        <v>2</v>
      </c>
      <c r="Q35" s="69">
        <f t="shared" si="14"/>
        <v>14</v>
      </c>
      <c r="R35" s="4">
        <f t="shared" si="15"/>
        <v>13</v>
      </c>
      <c r="S35" s="77">
        <f t="shared" si="8"/>
        <v>13.5</v>
      </c>
      <c r="T35" s="39">
        <f t="shared" si="10"/>
        <v>1</v>
      </c>
      <c r="U35" s="39">
        <f t="shared" si="11"/>
        <v>0.70710678118654757</v>
      </c>
      <c r="V35" s="39"/>
      <c r="W35" s="39">
        <f t="shared" si="12"/>
        <v>13.5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ht="75" x14ac:dyDescent="0.2">
      <c r="A36" s="4" t="s">
        <v>130</v>
      </c>
      <c r="B36" s="4" t="s">
        <v>131</v>
      </c>
      <c r="C36" s="4" t="s">
        <v>132</v>
      </c>
      <c r="D36" s="4" t="s">
        <v>40</v>
      </c>
      <c r="E36" s="4" t="s">
        <v>28</v>
      </c>
      <c r="F36" s="4">
        <v>27579543</v>
      </c>
      <c r="G36" s="70"/>
      <c r="H36" s="70"/>
      <c r="I36" s="69">
        <v>5</v>
      </c>
      <c r="J36" s="5">
        <v>5</v>
      </c>
      <c r="K36" s="69">
        <v>5</v>
      </c>
      <c r="L36" s="5">
        <v>4</v>
      </c>
      <c r="M36" s="69">
        <v>2</v>
      </c>
      <c r="N36" s="5">
        <v>4</v>
      </c>
      <c r="O36" s="69">
        <v>2</v>
      </c>
      <c r="P36" s="5">
        <v>1</v>
      </c>
      <c r="Q36" s="69">
        <f>SUM(K36,I36,M36,O36)</f>
        <v>14</v>
      </c>
      <c r="R36" s="4">
        <f>SUM(J36,L36,N36,P36)</f>
        <v>14</v>
      </c>
      <c r="S36" s="77">
        <f t="shared" si="8"/>
        <v>14</v>
      </c>
      <c r="T36" s="39">
        <f t="shared" si="10"/>
        <v>0</v>
      </c>
      <c r="U36" s="39">
        <f t="shared" si="11"/>
        <v>0</v>
      </c>
      <c r="V36" s="39"/>
      <c r="W36" s="39">
        <f t="shared" si="12"/>
        <v>14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ht="135" x14ac:dyDescent="0.2">
      <c r="A37" s="4" t="s">
        <v>134</v>
      </c>
      <c r="B37" s="5" t="s">
        <v>135</v>
      </c>
      <c r="C37" s="5" t="s">
        <v>136</v>
      </c>
      <c r="D37" s="5" t="s">
        <v>40</v>
      </c>
      <c r="E37" s="4" t="s">
        <v>28</v>
      </c>
      <c r="F37" s="4">
        <v>26612857</v>
      </c>
      <c r="G37" s="70"/>
      <c r="H37" s="70"/>
      <c r="I37" s="69">
        <v>5</v>
      </c>
      <c r="J37" s="5">
        <v>5</v>
      </c>
      <c r="K37" s="69">
        <v>5</v>
      </c>
      <c r="L37" s="5">
        <v>5</v>
      </c>
      <c r="M37" s="69">
        <v>5</v>
      </c>
      <c r="N37" s="5">
        <v>4</v>
      </c>
      <c r="O37" s="69">
        <v>4</v>
      </c>
      <c r="P37" s="5">
        <v>4</v>
      </c>
      <c r="Q37" s="69">
        <v>19</v>
      </c>
      <c r="R37" s="5">
        <v>18</v>
      </c>
      <c r="S37" s="77">
        <f t="shared" si="8"/>
        <v>18.5</v>
      </c>
      <c r="T37" s="39">
        <f t="shared" si="10"/>
        <v>1</v>
      </c>
      <c r="U37" s="39">
        <f t="shared" si="11"/>
        <v>0.70710678118654757</v>
      </c>
      <c r="V37" s="39"/>
      <c r="W37" s="39">
        <f t="shared" si="12"/>
        <v>18.5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ht="105" x14ac:dyDescent="0.2">
      <c r="A38" s="4" t="s">
        <v>138</v>
      </c>
      <c r="B38" s="4" t="s">
        <v>139</v>
      </c>
      <c r="C38" s="4" t="s">
        <v>140</v>
      </c>
      <c r="D38" s="4" t="s">
        <v>40</v>
      </c>
      <c r="E38" s="4" t="s">
        <v>28</v>
      </c>
      <c r="F38" s="4">
        <v>26598567</v>
      </c>
      <c r="G38" s="70"/>
      <c r="H38" s="70"/>
      <c r="I38" s="69">
        <v>3</v>
      </c>
      <c r="J38" s="5">
        <v>3</v>
      </c>
      <c r="K38" s="69">
        <v>4</v>
      </c>
      <c r="L38" s="5">
        <v>4</v>
      </c>
      <c r="M38" s="69">
        <v>3</v>
      </c>
      <c r="N38" s="5">
        <v>2</v>
      </c>
      <c r="O38" s="69">
        <v>1</v>
      </c>
      <c r="P38" s="5">
        <v>2</v>
      </c>
      <c r="Q38" s="69">
        <v>11</v>
      </c>
      <c r="R38" s="5">
        <v>15</v>
      </c>
      <c r="S38" s="77">
        <f t="shared" si="8"/>
        <v>13</v>
      </c>
      <c r="T38" s="39">
        <f t="shared" si="10"/>
        <v>4</v>
      </c>
      <c r="U38" s="39">
        <f t="shared" si="11"/>
        <v>2.8284271247461903</v>
      </c>
      <c r="V38" s="39"/>
      <c r="W38" s="39">
        <f t="shared" si="12"/>
        <v>13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ht="90" x14ac:dyDescent="0.2">
      <c r="A39" s="4" t="s">
        <v>141</v>
      </c>
      <c r="B39" s="4" t="s">
        <v>142</v>
      </c>
      <c r="C39" s="4" t="s">
        <v>143</v>
      </c>
      <c r="D39" s="4" t="s">
        <v>27</v>
      </c>
      <c r="E39" s="4" t="s">
        <v>28</v>
      </c>
      <c r="F39" s="4">
        <v>26596689</v>
      </c>
      <c r="G39" s="70"/>
      <c r="H39" s="70"/>
      <c r="I39" s="69">
        <v>3</v>
      </c>
      <c r="J39" s="5">
        <v>1</v>
      </c>
      <c r="K39" s="69">
        <v>5</v>
      </c>
      <c r="L39" s="5">
        <v>4</v>
      </c>
      <c r="M39" s="69">
        <v>3</v>
      </c>
      <c r="N39" s="5">
        <v>5</v>
      </c>
      <c r="O39" s="69">
        <v>1</v>
      </c>
      <c r="P39" s="5">
        <v>2</v>
      </c>
      <c r="Q39" s="69">
        <v>12</v>
      </c>
      <c r="R39" s="5">
        <v>12</v>
      </c>
      <c r="S39" s="77">
        <f t="shared" si="8"/>
        <v>12</v>
      </c>
      <c r="T39" s="39">
        <f t="shared" si="10"/>
        <v>0</v>
      </c>
      <c r="U39" s="39">
        <f t="shared" si="11"/>
        <v>0</v>
      </c>
      <c r="V39" s="39"/>
      <c r="W39" s="39">
        <f t="shared" si="12"/>
        <v>12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ht="105" x14ac:dyDescent="0.2">
      <c r="A40" s="4" t="s">
        <v>144</v>
      </c>
      <c r="B40" s="4" t="s">
        <v>145</v>
      </c>
      <c r="C40" s="4" t="s">
        <v>146</v>
      </c>
      <c r="D40" s="4" t="s">
        <v>36</v>
      </c>
      <c r="E40" s="4" t="s">
        <v>28</v>
      </c>
      <c r="F40" s="4">
        <v>26592687</v>
      </c>
      <c r="G40" s="70"/>
      <c r="H40" s="70"/>
      <c r="I40" s="69">
        <v>3</v>
      </c>
      <c r="J40" s="5">
        <v>3</v>
      </c>
      <c r="K40" s="69">
        <v>5</v>
      </c>
      <c r="L40" s="5">
        <v>4</v>
      </c>
      <c r="M40" s="69">
        <v>4</v>
      </c>
      <c r="N40" s="5">
        <v>3</v>
      </c>
      <c r="O40" s="69">
        <v>4</v>
      </c>
      <c r="P40" s="5">
        <v>2</v>
      </c>
      <c r="Q40" s="69">
        <v>16</v>
      </c>
      <c r="R40" s="5">
        <v>12</v>
      </c>
      <c r="S40" s="77">
        <f t="shared" si="8"/>
        <v>14</v>
      </c>
      <c r="T40" s="39">
        <f t="shared" si="10"/>
        <v>4</v>
      </c>
      <c r="U40" s="39">
        <f t="shared" si="11"/>
        <v>2.8284271247461903</v>
      </c>
      <c r="V40" s="39"/>
      <c r="W40" s="39">
        <f t="shared" si="12"/>
        <v>14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ht="75" x14ac:dyDescent="0.2">
      <c r="A41" s="4" t="s">
        <v>147</v>
      </c>
      <c r="B41" s="4" t="s">
        <v>148</v>
      </c>
      <c r="C41" s="4" t="s">
        <v>149</v>
      </c>
      <c r="D41" s="4" t="s">
        <v>40</v>
      </c>
      <c r="E41" s="4" t="s">
        <v>28</v>
      </c>
      <c r="F41" s="4">
        <v>26586217</v>
      </c>
      <c r="G41" s="71"/>
      <c r="H41" s="70"/>
      <c r="I41" s="72">
        <v>3</v>
      </c>
      <c r="J41" s="5">
        <v>3</v>
      </c>
      <c r="K41" s="72">
        <v>2</v>
      </c>
      <c r="L41" s="5">
        <v>1</v>
      </c>
      <c r="M41" s="72">
        <v>2</v>
      </c>
      <c r="N41" s="5">
        <v>3</v>
      </c>
      <c r="O41" s="72">
        <v>1</v>
      </c>
      <c r="P41" s="5">
        <v>1</v>
      </c>
      <c r="Q41" s="69">
        <v>8</v>
      </c>
      <c r="R41" s="5">
        <v>8</v>
      </c>
      <c r="S41" s="77">
        <f t="shared" si="8"/>
        <v>8</v>
      </c>
      <c r="T41" s="39">
        <f t="shared" si="10"/>
        <v>0</v>
      </c>
      <c r="U41" s="39">
        <f t="shared" si="11"/>
        <v>0</v>
      </c>
      <c r="V41" s="39"/>
      <c r="W41" s="39">
        <f t="shared" si="12"/>
        <v>8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ht="60" x14ac:dyDescent="0.2">
      <c r="A42" s="4" t="s">
        <v>150</v>
      </c>
      <c r="B42" s="4" t="s">
        <v>151</v>
      </c>
      <c r="C42" s="4" t="s">
        <v>152</v>
      </c>
      <c r="D42" s="4" t="s">
        <v>36</v>
      </c>
      <c r="E42" s="4" t="s">
        <v>28</v>
      </c>
      <c r="F42" s="4">
        <v>26578230</v>
      </c>
      <c r="G42" s="70"/>
      <c r="H42" s="70"/>
      <c r="I42" s="69">
        <v>3</v>
      </c>
      <c r="J42" s="73">
        <v>3</v>
      </c>
      <c r="K42" s="69">
        <v>1</v>
      </c>
      <c r="L42" s="5">
        <v>4</v>
      </c>
      <c r="M42" s="69">
        <v>5</v>
      </c>
      <c r="N42" s="5">
        <v>4</v>
      </c>
      <c r="O42" s="69">
        <v>1</v>
      </c>
      <c r="P42" s="5">
        <v>3</v>
      </c>
      <c r="Q42" s="69">
        <v>10</v>
      </c>
      <c r="R42" s="5">
        <v>14</v>
      </c>
      <c r="S42" s="77">
        <f t="shared" si="8"/>
        <v>12</v>
      </c>
      <c r="T42" s="39">
        <f t="shared" si="10"/>
        <v>4</v>
      </c>
      <c r="U42" s="39">
        <f t="shared" si="11"/>
        <v>2.8284271247461903</v>
      </c>
      <c r="V42" s="39"/>
      <c r="W42" s="39">
        <f t="shared" si="12"/>
        <v>12</v>
      </c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ht="105" x14ac:dyDescent="0.2">
      <c r="A43" s="4" t="s">
        <v>153</v>
      </c>
      <c r="B43" s="4" t="s">
        <v>154</v>
      </c>
      <c r="C43" s="4" t="s">
        <v>155</v>
      </c>
      <c r="D43" s="4" t="s">
        <v>40</v>
      </c>
      <c r="E43" s="4" t="s">
        <v>28</v>
      </c>
      <c r="F43" s="4">
        <v>26540498</v>
      </c>
      <c r="G43" s="70"/>
      <c r="H43" s="70"/>
      <c r="I43" s="69">
        <v>3</v>
      </c>
      <c r="J43" s="5">
        <v>2</v>
      </c>
      <c r="K43" s="69">
        <v>5</v>
      </c>
      <c r="L43" s="5">
        <v>0</v>
      </c>
      <c r="M43" s="69">
        <v>5</v>
      </c>
      <c r="N43" s="5">
        <v>3</v>
      </c>
      <c r="O43" s="69">
        <v>1</v>
      </c>
      <c r="P43" s="5">
        <v>3</v>
      </c>
      <c r="Q43" s="69">
        <v>14</v>
      </c>
      <c r="R43" s="5">
        <v>8</v>
      </c>
      <c r="S43" s="77">
        <f t="shared" si="8"/>
        <v>11</v>
      </c>
      <c r="T43" s="39">
        <f t="shared" si="10"/>
        <v>6</v>
      </c>
      <c r="U43" s="39">
        <f t="shared" si="11"/>
        <v>4.2426406871192848</v>
      </c>
      <c r="V43" s="39"/>
      <c r="W43" s="39">
        <f t="shared" si="12"/>
        <v>11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ht="60" x14ac:dyDescent="0.2">
      <c r="A44" s="4" t="s">
        <v>156</v>
      </c>
      <c r="B44" s="4" t="s">
        <v>157</v>
      </c>
      <c r="C44" s="4" t="s">
        <v>158</v>
      </c>
      <c r="D44" s="4" t="s">
        <v>40</v>
      </c>
      <c r="E44" s="4" t="s">
        <v>28</v>
      </c>
      <c r="F44" s="4">
        <v>26536154</v>
      </c>
      <c r="G44" s="70"/>
      <c r="H44" s="70"/>
      <c r="I44" s="76">
        <v>3</v>
      </c>
      <c r="J44" s="5">
        <v>3</v>
      </c>
      <c r="K44" s="69">
        <v>5</v>
      </c>
      <c r="L44" s="5">
        <v>5</v>
      </c>
      <c r="M44" s="69">
        <v>4</v>
      </c>
      <c r="N44" s="5">
        <v>3</v>
      </c>
      <c r="O44" s="69">
        <v>1</v>
      </c>
      <c r="P44" s="5">
        <v>2</v>
      </c>
      <c r="Q44" s="69">
        <v>13</v>
      </c>
      <c r="R44" s="5">
        <v>13</v>
      </c>
      <c r="S44" s="77">
        <f t="shared" si="8"/>
        <v>13</v>
      </c>
      <c r="T44" s="39">
        <f t="shared" si="10"/>
        <v>0</v>
      </c>
      <c r="U44" s="39">
        <f t="shared" si="11"/>
        <v>0</v>
      </c>
      <c r="V44" s="39"/>
      <c r="W44" s="39">
        <f t="shared" si="12"/>
        <v>13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ht="75" x14ac:dyDescent="0.2">
      <c r="A45" s="4" t="s">
        <v>159</v>
      </c>
      <c r="B45" s="4" t="s">
        <v>160</v>
      </c>
      <c r="C45" s="4" t="s">
        <v>161</v>
      </c>
      <c r="D45" s="4" t="s">
        <v>40</v>
      </c>
      <c r="E45" s="4" t="s">
        <v>28</v>
      </c>
      <c r="F45" s="4">
        <v>26534915</v>
      </c>
      <c r="G45" s="70"/>
      <c r="H45" s="70"/>
      <c r="I45" s="69">
        <v>2</v>
      </c>
      <c r="J45" s="5">
        <v>2</v>
      </c>
      <c r="K45" s="69">
        <v>2</v>
      </c>
      <c r="L45" s="5">
        <v>1</v>
      </c>
      <c r="M45" s="69">
        <v>2</v>
      </c>
      <c r="N45" s="5">
        <v>3</v>
      </c>
      <c r="O45" s="69">
        <v>1</v>
      </c>
      <c r="P45" s="5">
        <v>1</v>
      </c>
      <c r="Q45" s="69">
        <v>7</v>
      </c>
      <c r="R45" s="4">
        <v>7</v>
      </c>
      <c r="S45" s="77">
        <f t="shared" ref="S45:S76" si="16">AVERAGE(Q45:R45)</f>
        <v>7</v>
      </c>
      <c r="T45" s="39">
        <f t="shared" si="10"/>
        <v>0</v>
      </c>
      <c r="U45" s="39">
        <f t="shared" si="11"/>
        <v>0</v>
      </c>
      <c r="V45" s="39"/>
      <c r="W45" s="39">
        <f t="shared" si="12"/>
        <v>7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ht="60" x14ac:dyDescent="0.2">
      <c r="A46" s="4" t="s">
        <v>162</v>
      </c>
      <c r="B46" s="4" t="s">
        <v>163</v>
      </c>
      <c r="C46" s="4" t="s">
        <v>164</v>
      </c>
      <c r="D46" s="4" t="s">
        <v>40</v>
      </c>
      <c r="E46" s="4" t="s">
        <v>28</v>
      </c>
      <c r="F46" s="4">
        <v>26526376</v>
      </c>
      <c r="G46" s="70"/>
      <c r="H46" s="70"/>
      <c r="I46" s="69">
        <v>3</v>
      </c>
      <c r="J46" s="5">
        <v>3</v>
      </c>
      <c r="K46" s="69">
        <v>5</v>
      </c>
      <c r="L46" s="5">
        <v>5</v>
      </c>
      <c r="M46" s="69">
        <v>3</v>
      </c>
      <c r="N46" s="5">
        <v>3</v>
      </c>
      <c r="O46" s="69">
        <v>2</v>
      </c>
      <c r="P46" s="5">
        <v>2</v>
      </c>
      <c r="Q46" s="69">
        <v>13</v>
      </c>
      <c r="R46" s="5">
        <v>13</v>
      </c>
      <c r="S46" s="77">
        <f t="shared" si="16"/>
        <v>13</v>
      </c>
      <c r="T46" s="39">
        <f t="shared" si="10"/>
        <v>0</v>
      </c>
      <c r="U46" s="39">
        <f t="shared" si="11"/>
        <v>0</v>
      </c>
      <c r="V46" s="39"/>
      <c r="W46" s="39">
        <f t="shared" si="12"/>
        <v>13</v>
      </c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ht="150" x14ac:dyDescent="0.2">
      <c r="A47" s="4" t="s">
        <v>165</v>
      </c>
      <c r="B47" s="4" t="s">
        <v>166</v>
      </c>
      <c r="C47" s="5" t="s">
        <v>167</v>
      </c>
      <c r="D47" s="5" t="s">
        <v>40</v>
      </c>
      <c r="E47" s="4" t="s">
        <v>28</v>
      </c>
      <c r="F47" s="4">
        <v>26512093</v>
      </c>
      <c r="G47" s="70"/>
      <c r="H47" s="70"/>
      <c r="I47" s="69">
        <v>3</v>
      </c>
      <c r="J47" s="5">
        <v>3</v>
      </c>
      <c r="K47" s="69">
        <v>5</v>
      </c>
      <c r="L47" s="5">
        <v>4</v>
      </c>
      <c r="M47" s="69">
        <v>5</v>
      </c>
      <c r="N47" s="5">
        <v>5</v>
      </c>
      <c r="O47" s="69">
        <v>4</v>
      </c>
      <c r="P47" s="5">
        <v>2</v>
      </c>
      <c r="Q47" s="69">
        <v>17</v>
      </c>
      <c r="R47" s="5">
        <v>14</v>
      </c>
      <c r="S47" s="77">
        <f t="shared" si="16"/>
        <v>15.5</v>
      </c>
      <c r="T47" s="39">
        <f t="shared" si="10"/>
        <v>3</v>
      </c>
      <c r="U47" s="39">
        <f t="shared" si="11"/>
        <v>2.1213203435596424</v>
      </c>
      <c r="V47" s="39"/>
      <c r="W47" s="39">
        <f t="shared" si="12"/>
        <v>15.5</v>
      </c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ht="45" x14ac:dyDescent="0.2">
      <c r="A48" s="4" t="s">
        <v>168</v>
      </c>
      <c r="B48" s="4" t="s">
        <v>169</v>
      </c>
      <c r="C48" s="4" t="s">
        <v>170</v>
      </c>
      <c r="D48" s="4" t="s">
        <v>40</v>
      </c>
      <c r="E48" s="4" t="s">
        <v>28</v>
      </c>
      <c r="F48" s="4">
        <v>27651605</v>
      </c>
      <c r="G48" s="70"/>
      <c r="H48" s="70"/>
      <c r="I48" s="76">
        <v>2</v>
      </c>
      <c r="J48" s="5">
        <v>3</v>
      </c>
      <c r="K48" s="69">
        <v>3</v>
      </c>
      <c r="L48" s="5">
        <v>4</v>
      </c>
      <c r="M48" s="69">
        <v>3</v>
      </c>
      <c r="N48" s="5">
        <v>2</v>
      </c>
      <c r="O48" s="69">
        <v>1</v>
      </c>
      <c r="P48" s="5">
        <v>2</v>
      </c>
      <c r="Q48" s="69">
        <v>9</v>
      </c>
      <c r="R48" s="5">
        <v>11</v>
      </c>
      <c r="S48" s="77">
        <f t="shared" si="16"/>
        <v>10</v>
      </c>
      <c r="T48" s="39">
        <f t="shared" si="10"/>
        <v>2</v>
      </c>
      <c r="U48" s="39">
        <f t="shared" si="11"/>
        <v>1.4142135623730951</v>
      </c>
      <c r="V48" s="39"/>
      <c r="W48" s="39">
        <f t="shared" si="12"/>
        <v>10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ht="90" x14ac:dyDescent="0.2">
      <c r="A49" s="4" t="s">
        <v>171</v>
      </c>
      <c r="B49" s="5" t="s">
        <v>1735</v>
      </c>
      <c r="C49" s="4" t="s">
        <v>172</v>
      </c>
      <c r="D49" s="4" t="s">
        <v>40</v>
      </c>
      <c r="E49" s="4" t="s">
        <v>28</v>
      </c>
      <c r="F49" s="78">
        <v>27476225</v>
      </c>
      <c r="G49" s="70"/>
      <c r="H49" s="70"/>
      <c r="I49" s="69">
        <v>4</v>
      </c>
      <c r="J49" s="5">
        <v>3</v>
      </c>
      <c r="K49" s="69">
        <v>3</v>
      </c>
      <c r="L49" s="5">
        <v>3</v>
      </c>
      <c r="M49" s="69">
        <v>4</v>
      </c>
      <c r="N49" s="5">
        <v>3</v>
      </c>
      <c r="O49" s="69">
        <v>2</v>
      </c>
      <c r="P49" s="5">
        <v>3</v>
      </c>
      <c r="Q49" s="69">
        <v>13</v>
      </c>
      <c r="R49" s="4">
        <v>12</v>
      </c>
      <c r="S49" s="77">
        <f t="shared" si="16"/>
        <v>12.5</v>
      </c>
      <c r="T49" s="39">
        <f t="shared" si="10"/>
        <v>1</v>
      </c>
      <c r="U49" s="39">
        <f t="shared" si="11"/>
        <v>0.70710678118654757</v>
      </c>
      <c r="V49" s="39"/>
      <c r="W49" s="39">
        <f t="shared" si="12"/>
        <v>12.5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ht="45" x14ac:dyDescent="0.2">
      <c r="A50" s="4" t="s">
        <v>174</v>
      </c>
      <c r="B50" s="4" t="s">
        <v>175</v>
      </c>
      <c r="C50" s="4" t="s">
        <v>176</v>
      </c>
      <c r="D50" s="4" t="s">
        <v>40</v>
      </c>
      <c r="E50" s="4" t="s">
        <v>28</v>
      </c>
      <c r="F50" s="4">
        <v>26614044</v>
      </c>
      <c r="G50" s="70"/>
      <c r="H50" s="70"/>
      <c r="I50" s="69">
        <v>3</v>
      </c>
      <c r="J50" s="5">
        <v>5</v>
      </c>
      <c r="K50" s="69">
        <v>5</v>
      </c>
      <c r="L50" s="5">
        <v>4</v>
      </c>
      <c r="M50" s="69">
        <v>3</v>
      </c>
      <c r="N50" s="5">
        <v>0</v>
      </c>
      <c r="O50" s="69">
        <v>2</v>
      </c>
      <c r="P50" s="5">
        <v>1</v>
      </c>
      <c r="Q50" s="69">
        <v>13</v>
      </c>
      <c r="R50" s="4">
        <v>10</v>
      </c>
      <c r="S50" s="77">
        <f t="shared" si="16"/>
        <v>11.5</v>
      </c>
      <c r="T50" s="39">
        <f t="shared" si="10"/>
        <v>3</v>
      </c>
      <c r="U50" s="39">
        <f t="shared" si="11"/>
        <v>2.1213203435596424</v>
      </c>
      <c r="V50" s="39"/>
      <c r="W50" s="39">
        <f t="shared" si="12"/>
        <v>11.5</v>
      </c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ht="120" x14ac:dyDescent="0.2">
      <c r="A51" s="4" t="s">
        <v>177</v>
      </c>
      <c r="B51" s="4" t="s">
        <v>178</v>
      </c>
      <c r="C51" s="4" t="s">
        <v>167</v>
      </c>
      <c r="D51" s="4" t="s">
        <v>40</v>
      </c>
      <c r="E51" s="4" t="s">
        <v>28</v>
      </c>
      <c r="F51" s="4">
        <v>26635210</v>
      </c>
      <c r="G51" s="70"/>
      <c r="H51" s="70"/>
      <c r="I51" s="69">
        <v>5</v>
      </c>
      <c r="J51" s="5">
        <v>3</v>
      </c>
      <c r="K51" s="69">
        <v>4</v>
      </c>
      <c r="L51" s="5">
        <v>2</v>
      </c>
      <c r="M51" s="69">
        <v>5</v>
      </c>
      <c r="N51" s="5">
        <v>5</v>
      </c>
      <c r="O51" s="69">
        <v>5</v>
      </c>
      <c r="P51" s="5">
        <v>4</v>
      </c>
      <c r="Q51" s="69">
        <v>19</v>
      </c>
      <c r="R51" s="4">
        <v>14</v>
      </c>
      <c r="S51" s="77">
        <f t="shared" si="16"/>
        <v>16.5</v>
      </c>
      <c r="T51" s="39">
        <f t="shared" si="10"/>
        <v>5</v>
      </c>
      <c r="U51" s="39">
        <f t="shared" si="11"/>
        <v>3.5355339059327378</v>
      </c>
      <c r="V51" s="39"/>
      <c r="W51" s="39">
        <f t="shared" si="12"/>
        <v>16.5</v>
      </c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ht="135" x14ac:dyDescent="0.2">
      <c r="A52" s="4" t="s">
        <v>179</v>
      </c>
      <c r="B52" s="4" t="s">
        <v>180</v>
      </c>
      <c r="C52" s="4" t="s">
        <v>181</v>
      </c>
      <c r="D52" s="4" t="s">
        <v>40</v>
      </c>
      <c r="E52" s="4" t="s">
        <v>28</v>
      </c>
      <c r="F52" s="4">
        <v>27455441</v>
      </c>
      <c r="G52" s="70"/>
      <c r="H52" s="70"/>
      <c r="I52" s="69">
        <v>4</v>
      </c>
      <c r="J52" s="5">
        <v>5</v>
      </c>
      <c r="K52" s="69">
        <v>5</v>
      </c>
      <c r="L52" s="5">
        <v>5</v>
      </c>
      <c r="M52" s="69">
        <v>4</v>
      </c>
      <c r="N52" s="5">
        <v>2</v>
      </c>
      <c r="O52" s="69">
        <v>4</v>
      </c>
      <c r="P52" s="5">
        <v>2</v>
      </c>
      <c r="Q52" s="69">
        <v>17</v>
      </c>
      <c r="R52" s="4">
        <v>14</v>
      </c>
      <c r="S52" s="77">
        <f t="shared" si="16"/>
        <v>15.5</v>
      </c>
      <c r="T52" s="39">
        <f t="shared" si="10"/>
        <v>3</v>
      </c>
      <c r="U52" s="39">
        <f t="shared" si="11"/>
        <v>2.1213203435596424</v>
      </c>
      <c r="V52" s="39"/>
      <c r="W52" s="39">
        <f t="shared" si="12"/>
        <v>15.5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s="66" customFormat="1" ht="90" x14ac:dyDescent="0.2">
      <c r="A53" s="5" t="s">
        <v>182</v>
      </c>
      <c r="B53" s="5" t="s">
        <v>183</v>
      </c>
      <c r="C53" s="5" t="s">
        <v>184</v>
      </c>
      <c r="D53" s="5" t="s">
        <v>40</v>
      </c>
      <c r="E53" s="5" t="s">
        <v>28</v>
      </c>
      <c r="F53" s="5">
        <v>27453847</v>
      </c>
      <c r="G53" s="70"/>
      <c r="H53" s="70"/>
      <c r="I53" s="69">
        <v>3</v>
      </c>
      <c r="J53" s="5">
        <v>2</v>
      </c>
      <c r="K53" s="69">
        <v>5</v>
      </c>
      <c r="L53" s="5">
        <v>4</v>
      </c>
      <c r="M53" s="69">
        <v>5</v>
      </c>
      <c r="N53" s="5">
        <v>3</v>
      </c>
      <c r="O53" s="69">
        <v>4</v>
      </c>
      <c r="P53" s="5">
        <v>1</v>
      </c>
      <c r="Q53" s="69">
        <v>17</v>
      </c>
      <c r="R53" s="5">
        <v>10</v>
      </c>
      <c r="S53" s="77">
        <f t="shared" si="16"/>
        <v>13.5</v>
      </c>
      <c r="T53" s="45">
        <f t="shared" si="10"/>
        <v>7</v>
      </c>
      <c r="U53" s="45">
        <f t="shared" si="11"/>
        <v>4.9497474683058327</v>
      </c>
      <c r="V53" s="45">
        <v>18</v>
      </c>
      <c r="W53" s="45">
        <f>AVERAGE(Q53,R53,V53)</f>
        <v>15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75" x14ac:dyDescent="0.2">
      <c r="A54" s="4" t="s">
        <v>185</v>
      </c>
      <c r="B54" s="4" t="s">
        <v>186</v>
      </c>
      <c r="C54" s="4" t="s">
        <v>136</v>
      </c>
      <c r="D54" s="4" t="s">
        <v>40</v>
      </c>
      <c r="E54" s="4" t="s">
        <v>28</v>
      </c>
      <c r="F54" s="4">
        <v>27466347</v>
      </c>
      <c r="G54" s="70"/>
      <c r="H54" s="70"/>
      <c r="I54" s="76">
        <v>5</v>
      </c>
      <c r="J54" s="5">
        <v>5</v>
      </c>
      <c r="K54" s="69">
        <v>5</v>
      </c>
      <c r="L54" s="5">
        <v>5</v>
      </c>
      <c r="M54" s="69">
        <v>5</v>
      </c>
      <c r="N54" s="5">
        <v>5</v>
      </c>
      <c r="O54" s="69">
        <v>5</v>
      </c>
      <c r="P54" s="5">
        <v>4</v>
      </c>
      <c r="Q54" s="69">
        <v>20</v>
      </c>
      <c r="R54" s="5">
        <v>19</v>
      </c>
      <c r="S54" s="77">
        <f t="shared" si="16"/>
        <v>19.5</v>
      </c>
      <c r="T54" s="39">
        <f t="shared" ref="T54:T117" si="17">ABS(Q54-R54)</f>
        <v>1</v>
      </c>
      <c r="U54" s="39">
        <f t="shared" ref="U54:U85" si="18">STDEV(Q54:R54)</f>
        <v>0.70710678118654757</v>
      </c>
      <c r="V54" s="39"/>
      <c r="W54" s="39">
        <f>S54</f>
        <v>19.5</v>
      </c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05" x14ac:dyDescent="0.2">
      <c r="A55" s="4" t="s">
        <v>187</v>
      </c>
      <c r="B55" s="4" t="s">
        <v>188</v>
      </c>
      <c r="C55" s="4" t="s">
        <v>189</v>
      </c>
      <c r="D55" s="4" t="s">
        <v>36</v>
      </c>
      <c r="E55" s="4" t="s">
        <v>28</v>
      </c>
      <c r="F55" s="4">
        <v>27461843</v>
      </c>
      <c r="G55" s="70"/>
      <c r="H55" s="70"/>
      <c r="I55" s="69">
        <v>2</v>
      </c>
      <c r="J55" s="79">
        <v>3</v>
      </c>
      <c r="K55" s="69">
        <v>3</v>
      </c>
      <c r="L55" s="79">
        <v>3</v>
      </c>
      <c r="M55" s="69">
        <v>2</v>
      </c>
      <c r="N55" s="79">
        <v>3</v>
      </c>
      <c r="O55" s="69">
        <v>1</v>
      </c>
      <c r="P55" s="79">
        <v>1</v>
      </c>
      <c r="Q55" s="69">
        <v>8</v>
      </c>
      <c r="R55" s="5">
        <v>10</v>
      </c>
      <c r="S55" s="77">
        <f t="shared" si="16"/>
        <v>9</v>
      </c>
      <c r="T55" s="39">
        <f t="shared" si="17"/>
        <v>2</v>
      </c>
      <c r="U55" s="39">
        <f t="shared" si="18"/>
        <v>1.4142135623730951</v>
      </c>
      <c r="V55" s="39"/>
      <c r="W55" s="39">
        <f t="shared" ref="W55:W85" si="19">S55</f>
        <v>9</v>
      </c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ht="60" x14ac:dyDescent="0.2">
      <c r="A56" s="4" t="s">
        <v>190</v>
      </c>
      <c r="B56" s="4" t="s">
        <v>191</v>
      </c>
      <c r="C56" s="4" t="s">
        <v>181</v>
      </c>
      <c r="D56" s="4" t="s">
        <v>40</v>
      </c>
      <c r="E56" s="4" t="s">
        <v>28</v>
      </c>
      <c r="F56" s="4">
        <v>27455442</v>
      </c>
      <c r="G56" s="70"/>
      <c r="H56" s="70"/>
      <c r="I56" s="69">
        <v>3</v>
      </c>
      <c r="J56" s="5">
        <v>2</v>
      </c>
      <c r="K56" s="69">
        <v>3</v>
      </c>
      <c r="L56" s="5">
        <v>4</v>
      </c>
      <c r="M56" s="69">
        <v>4</v>
      </c>
      <c r="N56" s="5">
        <v>5</v>
      </c>
      <c r="O56" s="69">
        <v>2</v>
      </c>
      <c r="P56" s="5">
        <v>4</v>
      </c>
      <c r="Q56" s="69">
        <v>12</v>
      </c>
      <c r="R56" s="5">
        <v>15</v>
      </c>
      <c r="S56" s="77">
        <f t="shared" si="16"/>
        <v>13.5</v>
      </c>
      <c r="T56" s="39">
        <f t="shared" si="17"/>
        <v>3</v>
      </c>
      <c r="U56" s="39">
        <f t="shared" si="18"/>
        <v>2.1213203435596424</v>
      </c>
      <c r="V56" s="39"/>
      <c r="W56" s="39">
        <f t="shared" si="19"/>
        <v>13.5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ht="75" x14ac:dyDescent="0.2">
      <c r="A57" s="4" t="s">
        <v>192</v>
      </c>
      <c r="B57" s="4" t="s">
        <v>193</v>
      </c>
      <c r="C57" s="4" t="s">
        <v>194</v>
      </c>
      <c r="D57" s="4" t="s">
        <v>40</v>
      </c>
      <c r="E57" s="4" t="s">
        <v>28</v>
      </c>
      <c r="F57" s="4">
        <v>27465304</v>
      </c>
      <c r="G57" s="70"/>
      <c r="H57" s="70"/>
      <c r="I57" s="69">
        <v>4</v>
      </c>
      <c r="J57" s="5">
        <v>4</v>
      </c>
      <c r="K57" s="69">
        <v>5</v>
      </c>
      <c r="L57" s="5">
        <v>5</v>
      </c>
      <c r="M57" s="69">
        <v>5</v>
      </c>
      <c r="N57" s="5">
        <v>3</v>
      </c>
      <c r="O57" s="69">
        <v>3</v>
      </c>
      <c r="P57" s="5">
        <v>3</v>
      </c>
      <c r="Q57" s="69">
        <v>17</v>
      </c>
      <c r="R57" s="5">
        <v>15</v>
      </c>
      <c r="S57" s="77">
        <f t="shared" si="16"/>
        <v>16</v>
      </c>
      <c r="T57" s="39">
        <f t="shared" si="17"/>
        <v>2</v>
      </c>
      <c r="U57" s="39">
        <f t="shared" si="18"/>
        <v>1.4142135623730951</v>
      </c>
      <c r="V57" s="39"/>
      <c r="W57" s="39">
        <f t="shared" si="19"/>
        <v>16</v>
      </c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135" x14ac:dyDescent="0.2">
      <c r="A58" s="4" t="s">
        <v>195</v>
      </c>
      <c r="B58" s="4" t="s">
        <v>196</v>
      </c>
      <c r="C58" s="4" t="s">
        <v>197</v>
      </c>
      <c r="D58" s="4" t="s">
        <v>40</v>
      </c>
      <c r="E58" s="4" t="s">
        <v>28</v>
      </c>
      <c r="F58" s="4">
        <v>27463979</v>
      </c>
      <c r="G58" s="70"/>
      <c r="H58" s="70"/>
      <c r="I58" s="69">
        <v>4</v>
      </c>
      <c r="J58" s="5">
        <v>3</v>
      </c>
      <c r="K58" s="69">
        <v>5</v>
      </c>
      <c r="L58" s="5">
        <v>5</v>
      </c>
      <c r="M58" s="69">
        <v>4</v>
      </c>
      <c r="N58" s="5">
        <v>3</v>
      </c>
      <c r="O58" s="69">
        <v>2</v>
      </c>
      <c r="P58" s="5">
        <v>1</v>
      </c>
      <c r="Q58" s="69">
        <v>15</v>
      </c>
      <c r="R58" s="5">
        <v>12</v>
      </c>
      <c r="S58" s="77">
        <f t="shared" si="16"/>
        <v>13.5</v>
      </c>
      <c r="T58" s="39">
        <f t="shared" si="17"/>
        <v>3</v>
      </c>
      <c r="U58" s="39">
        <f t="shared" si="18"/>
        <v>2.1213203435596424</v>
      </c>
      <c r="V58" s="39"/>
      <c r="W58" s="39">
        <f t="shared" si="19"/>
        <v>13.5</v>
      </c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ht="120" x14ac:dyDescent="0.2">
      <c r="A59" s="4" t="s">
        <v>199</v>
      </c>
      <c r="B59" s="4" t="s">
        <v>200</v>
      </c>
      <c r="C59" s="4" t="s">
        <v>201</v>
      </c>
      <c r="D59" s="4" t="s">
        <v>40</v>
      </c>
      <c r="E59" s="4" t="s">
        <v>28</v>
      </c>
      <c r="F59" s="4">
        <v>27455818</v>
      </c>
      <c r="G59" s="70"/>
      <c r="H59" s="70"/>
      <c r="I59" s="69">
        <v>4</v>
      </c>
      <c r="J59" s="73">
        <v>2</v>
      </c>
      <c r="K59" s="69">
        <v>5</v>
      </c>
      <c r="L59" s="5">
        <v>5</v>
      </c>
      <c r="M59" s="69">
        <v>3</v>
      </c>
      <c r="N59" s="5">
        <v>0</v>
      </c>
      <c r="O59" s="69">
        <v>1</v>
      </c>
      <c r="P59" s="5">
        <v>1</v>
      </c>
      <c r="Q59" s="69">
        <v>13</v>
      </c>
      <c r="R59" s="5">
        <v>8</v>
      </c>
      <c r="S59" s="77">
        <f t="shared" si="16"/>
        <v>10.5</v>
      </c>
      <c r="T59" s="39">
        <f t="shared" si="17"/>
        <v>5</v>
      </c>
      <c r="U59" s="39">
        <f t="shared" si="18"/>
        <v>3.5355339059327378</v>
      </c>
      <c r="V59" s="39"/>
      <c r="W59" s="39">
        <f t="shared" si="19"/>
        <v>10.5</v>
      </c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ht="90" x14ac:dyDescent="0.2">
      <c r="A60" s="4" t="s">
        <v>202</v>
      </c>
      <c r="B60" s="4" t="s">
        <v>203</v>
      </c>
      <c r="C60" s="4" t="s">
        <v>204</v>
      </c>
      <c r="D60" s="4" t="s">
        <v>40</v>
      </c>
      <c r="E60" s="4" t="s">
        <v>28</v>
      </c>
      <c r="F60" s="4">
        <v>27458989</v>
      </c>
      <c r="G60" s="70"/>
      <c r="H60" s="70"/>
      <c r="I60" s="69">
        <v>4</v>
      </c>
      <c r="J60" s="73">
        <v>3</v>
      </c>
      <c r="K60" s="69">
        <v>4</v>
      </c>
      <c r="L60" s="5">
        <v>4</v>
      </c>
      <c r="M60" s="69">
        <v>4</v>
      </c>
      <c r="N60" s="5">
        <v>2</v>
      </c>
      <c r="O60" s="69">
        <v>3</v>
      </c>
      <c r="P60" s="5">
        <v>1</v>
      </c>
      <c r="Q60" s="69">
        <v>15</v>
      </c>
      <c r="R60" s="4">
        <v>10</v>
      </c>
      <c r="S60" s="77">
        <f t="shared" si="16"/>
        <v>12.5</v>
      </c>
      <c r="T60" s="39">
        <f t="shared" si="17"/>
        <v>5</v>
      </c>
      <c r="U60" s="39">
        <f t="shared" si="18"/>
        <v>3.5355339059327378</v>
      </c>
      <c r="V60" s="39"/>
      <c r="W60" s="39">
        <f t="shared" si="19"/>
        <v>12.5</v>
      </c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ht="120" x14ac:dyDescent="0.2">
      <c r="A61" s="4" t="s">
        <v>207</v>
      </c>
      <c r="B61" s="4" t="s">
        <v>208</v>
      </c>
      <c r="C61" s="4" t="s">
        <v>209</v>
      </c>
      <c r="D61" s="4" t="s">
        <v>27</v>
      </c>
      <c r="E61" s="4" t="s">
        <v>210</v>
      </c>
      <c r="F61" s="4">
        <v>27457187</v>
      </c>
      <c r="G61" s="69">
        <v>5</v>
      </c>
      <c r="H61" s="5">
        <v>3</v>
      </c>
      <c r="I61" s="69">
        <v>0</v>
      </c>
      <c r="J61" s="5">
        <v>1</v>
      </c>
      <c r="K61" s="70"/>
      <c r="L61" s="70"/>
      <c r="M61" s="69">
        <v>3</v>
      </c>
      <c r="N61" s="5">
        <v>5</v>
      </c>
      <c r="O61" s="69">
        <v>3</v>
      </c>
      <c r="P61" s="5">
        <v>3</v>
      </c>
      <c r="Q61" s="69">
        <v>11</v>
      </c>
      <c r="R61" s="4">
        <v>12</v>
      </c>
      <c r="S61" s="77">
        <f t="shared" si="16"/>
        <v>11.5</v>
      </c>
      <c r="T61" s="39">
        <f t="shared" si="17"/>
        <v>1</v>
      </c>
      <c r="U61" s="39">
        <f t="shared" si="18"/>
        <v>0.70710678118654757</v>
      </c>
      <c r="V61" s="39"/>
      <c r="W61" s="39">
        <f t="shared" si="19"/>
        <v>11.5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ht="30" x14ac:dyDescent="0.2">
      <c r="A62" s="4" t="s">
        <v>211</v>
      </c>
      <c r="B62" s="4" t="s">
        <v>212</v>
      </c>
      <c r="C62" s="4" t="s">
        <v>213</v>
      </c>
      <c r="D62" s="4" t="s">
        <v>40</v>
      </c>
      <c r="E62" s="4" t="s">
        <v>210</v>
      </c>
      <c r="F62" s="4">
        <v>27454387</v>
      </c>
      <c r="G62" s="69">
        <v>5</v>
      </c>
      <c r="H62" s="5">
        <v>5</v>
      </c>
      <c r="I62" s="76">
        <v>3</v>
      </c>
      <c r="J62" s="5">
        <v>1</v>
      </c>
      <c r="K62" s="70"/>
      <c r="L62" s="70"/>
      <c r="M62" s="69">
        <v>5</v>
      </c>
      <c r="N62" s="5">
        <v>5</v>
      </c>
      <c r="O62" s="69">
        <v>3</v>
      </c>
      <c r="P62" s="5">
        <v>3</v>
      </c>
      <c r="Q62" s="69">
        <v>16</v>
      </c>
      <c r="R62" s="4">
        <v>14</v>
      </c>
      <c r="S62" s="77">
        <f t="shared" si="16"/>
        <v>15</v>
      </c>
      <c r="T62" s="39">
        <f t="shared" si="17"/>
        <v>2</v>
      </c>
      <c r="U62" s="39">
        <f t="shared" si="18"/>
        <v>1.4142135623730951</v>
      </c>
      <c r="V62" s="39"/>
      <c r="W62" s="39">
        <f t="shared" si="19"/>
        <v>15</v>
      </c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ht="45" x14ac:dyDescent="0.2">
      <c r="A63" s="4" t="s">
        <v>214</v>
      </c>
      <c r="B63" s="4" t="s">
        <v>215</v>
      </c>
      <c r="C63" s="4" t="s">
        <v>213</v>
      </c>
      <c r="D63" s="4" t="s">
        <v>40</v>
      </c>
      <c r="E63" s="4" t="s">
        <v>210</v>
      </c>
      <c r="F63" s="4">
        <v>27454379</v>
      </c>
      <c r="G63" s="69">
        <v>5</v>
      </c>
      <c r="H63" s="5">
        <v>5</v>
      </c>
      <c r="I63" s="69">
        <v>0</v>
      </c>
      <c r="J63" s="5">
        <v>1</v>
      </c>
      <c r="K63" s="70"/>
      <c r="L63" s="70"/>
      <c r="M63" s="69">
        <v>5</v>
      </c>
      <c r="N63" s="5">
        <v>5</v>
      </c>
      <c r="O63" s="69">
        <v>3</v>
      </c>
      <c r="P63" s="5">
        <v>3</v>
      </c>
      <c r="Q63" s="69">
        <v>13</v>
      </c>
      <c r="R63" s="4">
        <v>14</v>
      </c>
      <c r="S63" s="77">
        <f t="shared" si="16"/>
        <v>13.5</v>
      </c>
      <c r="T63" s="39">
        <f t="shared" si="17"/>
        <v>1</v>
      </c>
      <c r="U63" s="39">
        <f t="shared" si="18"/>
        <v>0.70710678118654757</v>
      </c>
      <c r="V63" s="39"/>
      <c r="W63" s="39">
        <f t="shared" si="19"/>
        <v>13.5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ht="45" x14ac:dyDescent="0.2">
      <c r="A64" s="4" t="s">
        <v>216</v>
      </c>
      <c r="B64" s="4" t="s">
        <v>217</v>
      </c>
      <c r="C64" s="4" t="s">
        <v>218</v>
      </c>
      <c r="D64" s="4" t="s">
        <v>36</v>
      </c>
      <c r="E64" s="4" t="s">
        <v>210</v>
      </c>
      <c r="F64" s="4">
        <v>26627138</v>
      </c>
      <c r="G64" s="69">
        <v>5</v>
      </c>
      <c r="H64" s="5">
        <v>5</v>
      </c>
      <c r="I64" s="69">
        <v>0</v>
      </c>
      <c r="J64" s="5">
        <v>1</v>
      </c>
      <c r="K64" s="70"/>
      <c r="L64" s="70"/>
      <c r="M64" s="69">
        <v>4</v>
      </c>
      <c r="N64" s="5">
        <v>5</v>
      </c>
      <c r="O64" s="69">
        <v>2</v>
      </c>
      <c r="P64" s="5">
        <v>4</v>
      </c>
      <c r="Q64" s="69">
        <v>11</v>
      </c>
      <c r="R64" s="4">
        <v>15</v>
      </c>
      <c r="S64" s="77">
        <f t="shared" si="16"/>
        <v>13</v>
      </c>
      <c r="T64" s="39">
        <f t="shared" si="17"/>
        <v>4</v>
      </c>
      <c r="U64" s="39">
        <f t="shared" si="18"/>
        <v>2.8284271247461903</v>
      </c>
      <c r="V64" s="39"/>
      <c r="W64" s="39">
        <f t="shared" si="19"/>
        <v>13</v>
      </c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ht="45" x14ac:dyDescent="0.2">
      <c r="A65" s="4" t="s">
        <v>219</v>
      </c>
      <c r="B65" s="4" t="s">
        <v>220</v>
      </c>
      <c r="C65" s="4" t="s">
        <v>221</v>
      </c>
      <c r="D65" s="4" t="s">
        <v>40</v>
      </c>
      <c r="E65" s="4" t="s">
        <v>210</v>
      </c>
      <c r="F65" s="4">
        <v>26613695</v>
      </c>
      <c r="G65" s="69">
        <v>5</v>
      </c>
      <c r="H65" s="5">
        <v>3</v>
      </c>
      <c r="I65" s="69">
        <v>2</v>
      </c>
      <c r="J65" s="5">
        <v>1</v>
      </c>
      <c r="K65" s="70"/>
      <c r="L65" s="70"/>
      <c r="M65" s="69">
        <v>5</v>
      </c>
      <c r="N65" s="5">
        <v>5</v>
      </c>
      <c r="O65" s="69">
        <v>3</v>
      </c>
      <c r="P65" s="5">
        <v>4</v>
      </c>
      <c r="Q65" s="69">
        <v>15</v>
      </c>
      <c r="R65" s="4">
        <v>13</v>
      </c>
      <c r="S65" s="77">
        <f t="shared" si="16"/>
        <v>14</v>
      </c>
      <c r="T65" s="39">
        <f t="shared" si="17"/>
        <v>2</v>
      </c>
      <c r="U65" s="39">
        <f t="shared" si="18"/>
        <v>1.4142135623730951</v>
      </c>
      <c r="V65" s="39"/>
      <c r="W65" s="39">
        <f t="shared" si="19"/>
        <v>14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30" x14ac:dyDescent="0.2">
      <c r="A66" s="4" t="s">
        <v>222</v>
      </c>
      <c r="B66" s="4" t="s">
        <v>223</v>
      </c>
      <c r="C66" s="4" t="s">
        <v>221</v>
      </c>
      <c r="D66" s="4" t="s">
        <v>40</v>
      </c>
      <c r="E66" s="4" t="s">
        <v>210</v>
      </c>
      <c r="F66" s="4">
        <v>26613687</v>
      </c>
      <c r="G66" s="69">
        <v>5</v>
      </c>
      <c r="H66" s="5">
        <v>5</v>
      </c>
      <c r="I66" s="69">
        <v>0</v>
      </c>
      <c r="J66" s="5">
        <v>1</v>
      </c>
      <c r="K66" s="70"/>
      <c r="L66" s="70"/>
      <c r="M66" s="69">
        <v>5</v>
      </c>
      <c r="N66" s="5">
        <v>5</v>
      </c>
      <c r="O66" s="69">
        <v>3</v>
      </c>
      <c r="P66" s="5">
        <v>4</v>
      </c>
      <c r="Q66" s="69">
        <v>13</v>
      </c>
      <c r="R66" s="4">
        <v>15</v>
      </c>
      <c r="S66" s="77">
        <f t="shared" si="16"/>
        <v>14</v>
      </c>
      <c r="T66" s="39">
        <f t="shared" si="17"/>
        <v>2</v>
      </c>
      <c r="U66" s="39">
        <f t="shared" si="18"/>
        <v>1.4142135623730951</v>
      </c>
      <c r="V66" s="39"/>
      <c r="W66" s="39">
        <f t="shared" si="19"/>
        <v>14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ht="45" x14ac:dyDescent="0.2">
      <c r="A67" s="4" t="s">
        <v>224</v>
      </c>
      <c r="B67" s="4" t="s">
        <v>225</v>
      </c>
      <c r="C67" s="4" t="s">
        <v>173</v>
      </c>
      <c r="D67" s="4" t="s">
        <v>36</v>
      </c>
      <c r="E67" s="4" t="s">
        <v>210</v>
      </c>
      <c r="F67" s="4">
        <v>26648417</v>
      </c>
      <c r="G67" s="69">
        <v>5</v>
      </c>
      <c r="H67" s="5">
        <v>3</v>
      </c>
      <c r="I67" s="69">
        <v>1</v>
      </c>
      <c r="J67" s="5">
        <v>1</v>
      </c>
      <c r="K67" s="70"/>
      <c r="L67" s="70"/>
      <c r="M67" s="69">
        <v>5</v>
      </c>
      <c r="N67" s="5">
        <v>5</v>
      </c>
      <c r="O67" s="69">
        <v>4</v>
      </c>
      <c r="P67" s="5">
        <v>3</v>
      </c>
      <c r="Q67" s="69">
        <v>15</v>
      </c>
      <c r="R67" s="5">
        <v>12</v>
      </c>
      <c r="S67" s="77">
        <f t="shared" si="16"/>
        <v>13.5</v>
      </c>
      <c r="T67" s="39">
        <f t="shared" si="17"/>
        <v>3</v>
      </c>
      <c r="U67" s="39">
        <f t="shared" si="18"/>
        <v>2.1213203435596424</v>
      </c>
      <c r="V67" s="39"/>
      <c r="W67" s="39">
        <f t="shared" si="19"/>
        <v>13.5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ht="75" x14ac:dyDescent="0.2">
      <c r="A68" s="4" t="s">
        <v>226</v>
      </c>
      <c r="B68" s="4" t="s">
        <v>227</v>
      </c>
      <c r="C68" s="4" t="s">
        <v>32</v>
      </c>
      <c r="D68" s="4" t="s">
        <v>36</v>
      </c>
      <c r="E68" s="4" t="s">
        <v>210</v>
      </c>
      <c r="F68" s="4">
        <v>27492749</v>
      </c>
      <c r="G68" s="69">
        <v>5</v>
      </c>
      <c r="H68" s="5">
        <v>5</v>
      </c>
      <c r="I68" s="69">
        <v>1</v>
      </c>
      <c r="J68" s="5">
        <v>0</v>
      </c>
      <c r="K68" s="70"/>
      <c r="L68" s="70"/>
      <c r="M68" s="69">
        <v>3</v>
      </c>
      <c r="N68" s="5">
        <v>1</v>
      </c>
      <c r="O68" s="69">
        <v>2</v>
      </c>
      <c r="P68" s="5">
        <v>1</v>
      </c>
      <c r="Q68" s="69">
        <f t="shared" ref="Q68:Q74" si="20">SUM(G68,I68,M68,O68)</f>
        <v>11</v>
      </c>
      <c r="R68" s="4">
        <v>7</v>
      </c>
      <c r="S68" s="77">
        <f t="shared" si="16"/>
        <v>9</v>
      </c>
      <c r="T68" s="39">
        <f t="shared" si="17"/>
        <v>4</v>
      </c>
      <c r="U68" s="39">
        <f t="shared" si="18"/>
        <v>2.8284271247461903</v>
      </c>
      <c r="V68" s="39"/>
      <c r="W68" s="39">
        <f t="shared" si="19"/>
        <v>9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ht="45" x14ac:dyDescent="0.2">
      <c r="A69" s="4" t="s">
        <v>228</v>
      </c>
      <c r="B69" s="4" t="s">
        <v>229</v>
      </c>
      <c r="C69" s="4" t="s">
        <v>230</v>
      </c>
      <c r="D69" s="4" t="s">
        <v>36</v>
      </c>
      <c r="E69" s="4" t="s">
        <v>210</v>
      </c>
      <c r="F69" s="4">
        <v>27485633</v>
      </c>
      <c r="G69" s="69">
        <v>1</v>
      </c>
      <c r="H69" s="5">
        <v>3</v>
      </c>
      <c r="I69" s="69">
        <v>0</v>
      </c>
      <c r="J69" s="5">
        <v>0</v>
      </c>
      <c r="K69" s="70"/>
      <c r="L69" s="70"/>
      <c r="M69" s="69">
        <v>3</v>
      </c>
      <c r="N69" s="5">
        <v>3</v>
      </c>
      <c r="O69" s="69">
        <v>1</v>
      </c>
      <c r="P69" s="5">
        <v>2</v>
      </c>
      <c r="Q69" s="69">
        <f t="shared" si="20"/>
        <v>5</v>
      </c>
      <c r="R69" s="4">
        <v>8</v>
      </c>
      <c r="S69" s="77">
        <f t="shared" si="16"/>
        <v>6.5</v>
      </c>
      <c r="T69" s="39">
        <f t="shared" si="17"/>
        <v>3</v>
      </c>
      <c r="U69" s="39">
        <f t="shared" si="18"/>
        <v>2.1213203435596424</v>
      </c>
      <c r="V69" s="39"/>
      <c r="W69" s="39">
        <f t="shared" si="19"/>
        <v>6.5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ht="120" x14ac:dyDescent="0.2">
      <c r="A70" s="4" t="s">
        <v>231</v>
      </c>
      <c r="B70" s="4" t="s">
        <v>232</v>
      </c>
      <c r="C70" s="4" t="s">
        <v>233</v>
      </c>
      <c r="D70" s="4" t="s">
        <v>40</v>
      </c>
      <c r="E70" s="4" t="s">
        <v>210</v>
      </c>
      <c r="F70" s="4">
        <v>27484023</v>
      </c>
      <c r="G70" s="69">
        <v>5</v>
      </c>
      <c r="H70" s="5">
        <v>5</v>
      </c>
      <c r="I70" s="69">
        <v>2</v>
      </c>
      <c r="J70" s="5">
        <v>5</v>
      </c>
      <c r="K70" s="70"/>
      <c r="L70" s="70"/>
      <c r="M70" s="69">
        <v>4</v>
      </c>
      <c r="N70" s="5">
        <v>5</v>
      </c>
      <c r="O70" s="69">
        <v>4</v>
      </c>
      <c r="P70" s="5">
        <v>4</v>
      </c>
      <c r="Q70" s="69">
        <f t="shared" si="20"/>
        <v>15</v>
      </c>
      <c r="R70" s="4">
        <v>19</v>
      </c>
      <c r="S70" s="77">
        <f t="shared" si="16"/>
        <v>17</v>
      </c>
      <c r="T70" s="39">
        <f t="shared" si="17"/>
        <v>4</v>
      </c>
      <c r="U70" s="39">
        <f t="shared" si="18"/>
        <v>2.8284271247461903</v>
      </c>
      <c r="V70" s="39"/>
      <c r="W70" s="39">
        <f t="shared" si="19"/>
        <v>17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ht="105" x14ac:dyDescent="0.2">
      <c r="A71" s="4" t="s">
        <v>234</v>
      </c>
      <c r="B71" s="4" t="s">
        <v>235</v>
      </c>
      <c r="C71" s="4" t="s">
        <v>236</v>
      </c>
      <c r="D71" s="4" t="s">
        <v>36</v>
      </c>
      <c r="E71" s="4" t="s">
        <v>210</v>
      </c>
      <c r="F71" s="4">
        <v>27488940</v>
      </c>
      <c r="G71" s="69">
        <v>3</v>
      </c>
      <c r="H71" s="5">
        <v>5</v>
      </c>
      <c r="I71" s="69">
        <v>0</v>
      </c>
      <c r="J71" s="5">
        <v>1</v>
      </c>
      <c r="K71" s="70"/>
      <c r="L71" s="70"/>
      <c r="M71" s="69">
        <v>5</v>
      </c>
      <c r="N71" s="5">
        <v>4</v>
      </c>
      <c r="O71" s="69">
        <v>3</v>
      </c>
      <c r="P71" s="5">
        <v>3</v>
      </c>
      <c r="Q71" s="69">
        <f t="shared" si="20"/>
        <v>11</v>
      </c>
      <c r="R71" s="4">
        <v>13</v>
      </c>
      <c r="S71" s="77">
        <f t="shared" si="16"/>
        <v>12</v>
      </c>
      <c r="T71" s="39">
        <f t="shared" si="17"/>
        <v>2</v>
      </c>
      <c r="U71" s="39">
        <f t="shared" si="18"/>
        <v>1.4142135623730951</v>
      </c>
      <c r="V71" s="39"/>
      <c r="W71" s="39">
        <f t="shared" si="19"/>
        <v>12</v>
      </c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ht="75" x14ac:dyDescent="0.2">
      <c r="A72" s="4" t="s">
        <v>237</v>
      </c>
      <c r="B72" s="4" t="s">
        <v>238</v>
      </c>
      <c r="C72" s="4" t="s">
        <v>239</v>
      </c>
      <c r="D72" s="4" t="s">
        <v>27</v>
      </c>
      <c r="E72" s="4" t="s">
        <v>210</v>
      </c>
      <c r="F72" s="4">
        <v>27625709</v>
      </c>
      <c r="G72" s="69">
        <v>4</v>
      </c>
      <c r="H72" s="5">
        <v>5</v>
      </c>
      <c r="I72" s="69">
        <v>0</v>
      </c>
      <c r="J72" s="5">
        <v>0</v>
      </c>
      <c r="K72" s="70"/>
      <c r="L72" s="70"/>
      <c r="M72" s="69">
        <v>5</v>
      </c>
      <c r="N72" s="5">
        <v>3</v>
      </c>
      <c r="O72" s="69">
        <v>4</v>
      </c>
      <c r="P72" s="5">
        <v>3</v>
      </c>
      <c r="Q72" s="69">
        <f t="shared" si="20"/>
        <v>13</v>
      </c>
      <c r="R72" s="4">
        <f>SUM(H72,J72,N72,P72)</f>
        <v>11</v>
      </c>
      <c r="S72" s="77">
        <f t="shared" si="16"/>
        <v>12</v>
      </c>
      <c r="T72" s="39">
        <f t="shared" si="17"/>
        <v>2</v>
      </c>
      <c r="U72" s="39">
        <f t="shared" si="18"/>
        <v>1.4142135623730951</v>
      </c>
      <c r="V72" s="39"/>
      <c r="W72" s="39">
        <f t="shared" si="19"/>
        <v>12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ht="90" x14ac:dyDescent="0.2">
      <c r="A73" s="4" t="s">
        <v>240</v>
      </c>
      <c r="B73" s="4" t="s">
        <v>241</v>
      </c>
      <c r="C73" s="4" t="s">
        <v>242</v>
      </c>
      <c r="D73" s="4" t="s">
        <v>36</v>
      </c>
      <c r="E73" s="4" t="s">
        <v>210</v>
      </c>
      <c r="F73" s="4">
        <v>27617167</v>
      </c>
      <c r="G73" s="69">
        <v>4</v>
      </c>
      <c r="H73" s="5">
        <v>4</v>
      </c>
      <c r="I73" s="76">
        <v>4</v>
      </c>
      <c r="J73" s="5">
        <v>3</v>
      </c>
      <c r="K73" s="70"/>
      <c r="L73" s="70"/>
      <c r="M73" s="69">
        <v>5</v>
      </c>
      <c r="N73" s="5">
        <v>5</v>
      </c>
      <c r="O73" s="69">
        <v>3</v>
      </c>
      <c r="P73" s="5">
        <v>3</v>
      </c>
      <c r="Q73" s="69">
        <f t="shared" si="20"/>
        <v>16</v>
      </c>
      <c r="R73" s="4">
        <f>SUM(H73,J73,N73,P73)</f>
        <v>15</v>
      </c>
      <c r="S73" s="77">
        <f t="shared" si="16"/>
        <v>15.5</v>
      </c>
      <c r="T73" s="39">
        <f t="shared" si="17"/>
        <v>1</v>
      </c>
      <c r="U73" s="39">
        <f t="shared" si="18"/>
        <v>0.70710678118654757</v>
      </c>
      <c r="V73" s="39"/>
      <c r="W73" s="39">
        <f t="shared" si="19"/>
        <v>15.5</v>
      </c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ht="90" x14ac:dyDescent="0.2">
      <c r="A74" s="4" t="s">
        <v>243</v>
      </c>
      <c r="B74" s="4" t="s">
        <v>244</v>
      </c>
      <c r="C74" s="4" t="s">
        <v>245</v>
      </c>
      <c r="D74" s="4" t="s">
        <v>40</v>
      </c>
      <c r="E74" s="4" t="s">
        <v>210</v>
      </c>
      <c r="F74" s="4">
        <v>27583787</v>
      </c>
      <c r="G74" s="69">
        <v>5</v>
      </c>
      <c r="H74" s="5">
        <v>5</v>
      </c>
      <c r="I74" s="69">
        <v>3</v>
      </c>
      <c r="J74" s="5">
        <v>3</v>
      </c>
      <c r="K74" s="70"/>
      <c r="L74" s="70"/>
      <c r="M74" s="69">
        <v>5</v>
      </c>
      <c r="N74" s="5">
        <v>5</v>
      </c>
      <c r="O74" s="69">
        <v>3</v>
      </c>
      <c r="P74" s="5">
        <v>4</v>
      </c>
      <c r="Q74" s="69">
        <f t="shared" si="20"/>
        <v>16</v>
      </c>
      <c r="R74" s="4">
        <f>SUM(H74,J74,N74,P74)</f>
        <v>17</v>
      </c>
      <c r="S74" s="77">
        <f t="shared" si="16"/>
        <v>16.5</v>
      </c>
      <c r="T74" s="39">
        <f t="shared" si="17"/>
        <v>1</v>
      </c>
      <c r="U74" s="39">
        <f t="shared" si="18"/>
        <v>0.70710678118654757</v>
      </c>
      <c r="V74" s="39"/>
      <c r="W74" s="39">
        <f t="shared" si="19"/>
        <v>16.5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ht="45" x14ac:dyDescent="0.2">
      <c r="A75" s="5" t="s">
        <v>246</v>
      </c>
      <c r="B75" s="4" t="s">
        <v>247</v>
      </c>
      <c r="C75" s="5" t="s">
        <v>248</v>
      </c>
      <c r="D75" s="5" t="s">
        <v>40</v>
      </c>
      <c r="E75" s="4" t="s">
        <v>210</v>
      </c>
      <c r="F75" s="4">
        <v>26603918</v>
      </c>
      <c r="G75" s="69">
        <v>5</v>
      </c>
      <c r="H75" s="5">
        <v>4</v>
      </c>
      <c r="I75" s="69">
        <v>1</v>
      </c>
      <c r="J75" s="5">
        <v>0</v>
      </c>
      <c r="K75" s="70"/>
      <c r="L75" s="70"/>
      <c r="M75" s="69">
        <v>5</v>
      </c>
      <c r="N75" s="5">
        <v>5</v>
      </c>
      <c r="O75" s="69">
        <v>5</v>
      </c>
      <c r="P75" s="5">
        <v>4</v>
      </c>
      <c r="Q75" s="69">
        <v>16</v>
      </c>
      <c r="R75" s="4">
        <v>13</v>
      </c>
      <c r="S75" s="77">
        <f t="shared" si="16"/>
        <v>14.5</v>
      </c>
      <c r="T75" s="39">
        <f t="shared" si="17"/>
        <v>3</v>
      </c>
      <c r="U75" s="39">
        <f t="shared" si="18"/>
        <v>2.1213203435596424</v>
      </c>
      <c r="V75" s="39"/>
      <c r="W75" s="39">
        <f t="shared" si="19"/>
        <v>14.5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ht="90" x14ac:dyDescent="0.2">
      <c r="A76" s="4" t="s">
        <v>249</v>
      </c>
      <c r="B76" s="4" t="s">
        <v>250</v>
      </c>
      <c r="C76" s="4" t="s">
        <v>251</v>
      </c>
      <c r="D76" s="4" t="s">
        <v>40</v>
      </c>
      <c r="E76" s="4" t="s">
        <v>210</v>
      </c>
      <c r="F76" s="4">
        <v>26578612</v>
      </c>
      <c r="G76" s="69">
        <v>3</v>
      </c>
      <c r="H76" s="5">
        <v>5</v>
      </c>
      <c r="I76" s="69">
        <v>1</v>
      </c>
      <c r="J76" s="5">
        <v>1</v>
      </c>
      <c r="K76" s="70"/>
      <c r="L76" s="70"/>
      <c r="M76" s="69">
        <v>4</v>
      </c>
      <c r="N76" s="5">
        <v>5</v>
      </c>
      <c r="O76" s="69">
        <v>5</v>
      </c>
      <c r="P76" s="5">
        <v>4</v>
      </c>
      <c r="Q76" s="69">
        <v>13</v>
      </c>
      <c r="R76" s="4">
        <v>15</v>
      </c>
      <c r="S76" s="77">
        <f t="shared" si="16"/>
        <v>14</v>
      </c>
      <c r="T76" s="39">
        <f t="shared" si="17"/>
        <v>2</v>
      </c>
      <c r="U76" s="39">
        <f t="shared" si="18"/>
        <v>1.4142135623730951</v>
      </c>
      <c r="V76" s="45"/>
      <c r="W76" s="39">
        <f t="shared" si="19"/>
        <v>14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ht="60" x14ac:dyDescent="0.2">
      <c r="A77" s="4" t="s">
        <v>252</v>
      </c>
      <c r="B77" s="4" t="s">
        <v>253</v>
      </c>
      <c r="C77" s="4" t="s">
        <v>136</v>
      </c>
      <c r="D77" s="4" t="s">
        <v>40</v>
      </c>
      <c r="E77" s="4" t="s">
        <v>28</v>
      </c>
      <c r="F77" s="4">
        <v>26848162</v>
      </c>
      <c r="G77" s="70"/>
      <c r="H77" s="70"/>
      <c r="I77" s="69">
        <v>2</v>
      </c>
      <c r="J77" s="5">
        <v>3</v>
      </c>
      <c r="K77" s="69">
        <v>5</v>
      </c>
      <c r="L77" s="5">
        <v>4</v>
      </c>
      <c r="M77" s="69">
        <v>4</v>
      </c>
      <c r="N77" s="5">
        <v>3</v>
      </c>
      <c r="O77" s="69">
        <v>4</v>
      </c>
      <c r="P77" s="5">
        <v>3</v>
      </c>
      <c r="Q77" s="69">
        <v>15</v>
      </c>
      <c r="R77" s="4">
        <v>13</v>
      </c>
      <c r="S77" s="77">
        <f t="shared" ref="S77:S108" si="21">(Q77+R77)/2</f>
        <v>14</v>
      </c>
      <c r="T77" s="39">
        <f t="shared" si="17"/>
        <v>2</v>
      </c>
      <c r="U77" s="39">
        <f t="shared" si="18"/>
        <v>1.4142135623730951</v>
      </c>
      <c r="V77" s="45"/>
      <c r="W77" s="39">
        <f t="shared" si="19"/>
        <v>14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ht="105" x14ac:dyDescent="0.2">
      <c r="A78" s="4" t="s">
        <v>257</v>
      </c>
      <c r="B78" s="7" t="s">
        <v>258</v>
      </c>
      <c r="C78" s="7" t="s">
        <v>259</v>
      </c>
      <c r="D78" s="4" t="s">
        <v>27</v>
      </c>
      <c r="E78" s="4" t="s">
        <v>28</v>
      </c>
      <c r="F78" s="4" t="s">
        <v>260</v>
      </c>
      <c r="G78" s="70"/>
      <c r="H78" s="70"/>
      <c r="I78" s="69">
        <v>2</v>
      </c>
      <c r="J78" s="5">
        <v>3</v>
      </c>
      <c r="K78" s="69">
        <v>5</v>
      </c>
      <c r="L78" s="5">
        <v>5</v>
      </c>
      <c r="M78" s="69">
        <v>4</v>
      </c>
      <c r="N78" s="5">
        <v>3</v>
      </c>
      <c r="O78" s="69">
        <v>3</v>
      </c>
      <c r="P78" s="5">
        <v>1</v>
      </c>
      <c r="Q78" s="69">
        <v>14</v>
      </c>
      <c r="R78" s="4">
        <v>12</v>
      </c>
      <c r="S78" s="77">
        <f t="shared" si="21"/>
        <v>13</v>
      </c>
      <c r="T78" s="39">
        <f t="shared" si="17"/>
        <v>2</v>
      </c>
      <c r="U78" s="39">
        <f t="shared" si="18"/>
        <v>1.4142135623730951</v>
      </c>
      <c r="V78" s="45"/>
      <c r="W78" s="39">
        <f t="shared" si="19"/>
        <v>13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ht="105" x14ac:dyDescent="0.2">
      <c r="A79" s="4" t="s">
        <v>261</v>
      </c>
      <c r="B79" s="4" t="s">
        <v>262</v>
      </c>
      <c r="C79" s="4" t="s">
        <v>136</v>
      </c>
      <c r="D79" s="4" t="s">
        <v>27</v>
      </c>
      <c r="E79" s="4" t="s">
        <v>28</v>
      </c>
      <c r="F79" s="5">
        <v>27317587</v>
      </c>
      <c r="G79" s="70"/>
      <c r="H79" s="70"/>
      <c r="I79" s="69">
        <v>1</v>
      </c>
      <c r="J79" s="5">
        <v>3</v>
      </c>
      <c r="K79" s="69">
        <v>5</v>
      </c>
      <c r="L79" s="5">
        <v>4</v>
      </c>
      <c r="M79" s="69">
        <v>3</v>
      </c>
      <c r="N79" s="5">
        <v>3</v>
      </c>
      <c r="O79" s="69">
        <v>4</v>
      </c>
      <c r="P79" s="5">
        <v>4</v>
      </c>
      <c r="Q79" s="69">
        <v>13</v>
      </c>
      <c r="R79" s="5">
        <v>14</v>
      </c>
      <c r="S79" s="77">
        <f t="shared" si="21"/>
        <v>13.5</v>
      </c>
      <c r="T79" s="39">
        <f t="shared" si="17"/>
        <v>1</v>
      </c>
      <c r="U79" s="39">
        <f t="shared" si="18"/>
        <v>0.70710678118654757</v>
      </c>
      <c r="V79" s="45"/>
      <c r="W79" s="39">
        <f t="shared" si="19"/>
        <v>13.5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75" x14ac:dyDescent="0.2">
      <c r="A80" s="4" t="s">
        <v>263</v>
      </c>
      <c r="B80" s="4" t="s">
        <v>264</v>
      </c>
      <c r="C80" s="4" t="s">
        <v>136</v>
      </c>
      <c r="D80" s="4" t="s">
        <v>40</v>
      </c>
      <c r="E80" s="4" t="s">
        <v>28</v>
      </c>
      <c r="F80" s="4">
        <v>27334758</v>
      </c>
      <c r="G80" s="70"/>
      <c r="H80" s="70"/>
      <c r="I80" s="69">
        <v>1</v>
      </c>
      <c r="J80" s="5">
        <v>3</v>
      </c>
      <c r="K80" s="69">
        <v>3</v>
      </c>
      <c r="L80" s="5">
        <v>2</v>
      </c>
      <c r="M80" s="69">
        <v>3</v>
      </c>
      <c r="N80" s="5">
        <v>5</v>
      </c>
      <c r="O80" s="69">
        <v>1</v>
      </c>
      <c r="P80" s="5">
        <v>2</v>
      </c>
      <c r="Q80" s="69">
        <v>8</v>
      </c>
      <c r="R80" s="4">
        <v>12</v>
      </c>
      <c r="S80" s="77">
        <f t="shared" si="21"/>
        <v>10</v>
      </c>
      <c r="T80" s="39">
        <f t="shared" si="17"/>
        <v>4</v>
      </c>
      <c r="U80" s="39">
        <f t="shared" si="18"/>
        <v>2.8284271247461903</v>
      </c>
      <c r="V80" s="45"/>
      <c r="W80" s="39">
        <f t="shared" si="19"/>
        <v>10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ht="60" x14ac:dyDescent="0.2">
      <c r="A81" s="4" t="s">
        <v>265</v>
      </c>
      <c r="B81" s="4" t="s">
        <v>266</v>
      </c>
      <c r="C81" s="4" t="s">
        <v>267</v>
      </c>
      <c r="D81" s="4" t="s">
        <v>27</v>
      </c>
      <c r="E81" s="4" t="s">
        <v>89</v>
      </c>
      <c r="F81" s="75" t="s">
        <v>268</v>
      </c>
      <c r="G81" s="70"/>
      <c r="H81" s="74"/>
      <c r="I81" s="69">
        <v>3</v>
      </c>
      <c r="J81" s="73">
        <v>3</v>
      </c>
      <c r="K81" s="69">
        <v>5</v>
      </c>
      <c r="L81" s="73">
        <v>5</v>
      </c>
      <c r="M81" s="69">
        <v>3</v>
      </c>
      <c r="N81" s="73">
        <v>2</v>
      </c>
      <c r="O81" s="69">
        <v>5</v>
      </c>
      <c r="P81" s="73">
        <v>3</v>
      </c>
      <c r="Q81" s="69">
        <f>SUM(I81+K81+M81+O81)</f>
        <v>16</v>
      </c>
      <c r="R81" s="4">
        <v>13</v>
      </c>
      <c r="S81" s="77">
        <f t="shared" si="21"/>
        <v>14.5</v>
      </c>
      <c r="T81" s="39">
        <f t="shared" si="17"/>
        <v>3</v>
      </c>
      <c r="U81" s="39">
        <f t="shared" si="18"/>
        <v>2.1213203435596424</v>
      </c>
      <c r="V81" s="45"/>
      <c r="W81" s="39">
        <f t="shared" si="19"/>
        <v>14.5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ht="60" x14ac:dyDescent="0.2">
      <c r="A82" s="4" t="s">
        <v>270</v>
      </c>
      <c r="B82" s="7" t="s">
        <v>271</v>
      </c>
      <c r="C82" s="7" t="s">
        <v>259</v>
      </c>
      <c r="D82" s="4" t="s">
        <v>27</v>
      </c>
      <c r="E82" s="4" t="s">
        <v>28</v>
      </c>
      <c r="F82" s="4" t="s">
        <v>260</v>
      </c>
      <c r="G82" s="70"/>
      <c r="H82" s="70"/>
      <c r="I82" s="69">
        <v>0</v>
      </c>
      <c r="J82" s="73">
        <v>0</v>
      </c>
      <c r="K82" s="69">
        <v>2</v>
      </c>
      <c r="L82" s="5">
        <v>2</v>
      </c>
      <c r="M82" s="69">
        <v>5</v>
      </c>
      <c r="N82" s="5">
        <v>5</v>
      </c>
      <c r="O82" s="69">
        <v>4</v>
      </c>
      <c r="P82" s="5">
        <v>4</v>
      </c>
      <c r="Q82" s="69">
        <v>11</v>
      </c>
      <c r="R82" s="4">
        <v>11</v>
      </c>
      <c r="S82" s="77">
        <f t="shared" si="21"/>
        <v>11</v>
      </c>
      <c r="T82" s="39">
        <f t="shared" si="17"/>
        <v>0</v>
      </c>
      <c r="U82" s="39">
        <f t="shared" si="18"/>
        <v>0</v>
      </c>
      <c r="V82" s="45"/>
      <c r="W82" s="39">
        <f t="shared" si="19"/>
        <v>11</v>
      </c>
      <c r="X82" s="39"/>
      <c r="Y82" s="39"/>
      <c r="Z82" s="39"/>
      <c r="AA82" s="141"/>
      <c r="AB82" s="39"/>
      <c r="AC82" s="39"/>
      <c r="AD82" s="39"/>
      <c r="AE82" s="39"/>
      <c r="AF82" s="39"/>
      <c r="AG82" s="39"/>
    </row>
    <row r="83" spans="1:33" ht="90" x14ac:dyDescent="0.2">
      <c r="A83" s="5" t="s">
        <v>272</v>
      </c>
      <c r="B83" s="4" t="s">
        <v>273</v>
      </c>
      <c r="C83" s="4" t="s">
        <v>274</v>
      </c>
      <c r="D83" s="4" t="s">
        <v>40</v>
      </c>
      <c r="E83" s="4" t="s">
        <v>28</v>
      </c>
      <c r="F83" s="75" t="s">
        <v>275</v>
      </c>
      <c r="G83" s="71"/>
      <c r="H83" s="70"/>
      <c r="I83" s="72">
        <v>1</v>
      </c>
      <c r="J83" s="5">
        <v>1</v>
      </c>
      <c r="K83" s="72">
        <v>4</v>
      </c>
      <c r="L83" s="5">
        <v>1</v>
      </c>
      <c r="M83" s="72">
        <v>5</v>
      </c>
      <c r="N83" s="5">
        <v>3</v>
      </c>
      <c r="O83" s="72">
        <v>5</v>
      </c>
      <c r="P83" s="5">
        <v>4</v>
      </c>
      <c r="Q83" s="69">
        <f>SUM(I83+K83+M83+O83)</f>
        <v>15</v>
      </c>
      <c r="R83" s="4">
        <v>9</v>
      </c>
      <c r="S83" s="77">
        <f t="shared" si="21"/>
        <v>12</v>
      </c>
      <c r="T83" s="39">
        <f t="shared" si="17"/>
        <v>6</v>
      </c>
      <c r="U83" s="39">
        <f t="shared" si="18"/>
        <v>4.2426406871192848</v>
      </c>
      <c r="V83" s="45"/>
      <c r="W83" s="39">
        <f t="shared" si="19"/>
        <v>12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ht="105" x14ac:dyDescent="0.2">
      <c r="A84" s="4" t="s">
        <v>276</v>
      </c>
      <c r="B84" s="4" t="s">
        <v>277</v>
      </c>
      <c r="C84" s="4" t="s">
        <v>278</v>
      </c>
      <c r="D84" s="4" t="s">
        <v>40</v>
      </c>
      <c r="E84" s="4" t="s">
        <v>28</v>
      </c>
      <c r="F84" s="75" t="s">
        <v>279</v>
      </c>
      <c r="G84" s="70"/>
      <c r="H84" s="70"/>
      <c r="I84" s="69">
        <v>3</v>
      </c>
      <c r="J84" s="5">
        <v>4</v>
      </c>
      <c r="K84" s="69">
        <v>5</v>
      </c>
      <c r="L84" s="5">
        <v>5</v>
      </c>
      <c r="M84" s="69">
        <v>1</v>
      </c>
      <c r="N84" s="5">
        <v>1</v>
      </c>
      <c r="O84" s="69">
        <v>4</v>
      </c>
      <c r="P84" s="5">
        <v>2</v>
      </c>
      <c r="Q84" s="69">
        <f>SUM(I84+K84+M84+O84)</f>
        <v>13</v>
      </c>
      <c r="R84" s="4">
        <v>12</v>
      </c>
      <c r="S84" s="77">
        <f t="shared" si="21"/>
        <v>12.5</v>
      </c>
      <c r="T84" s="39">
        <f t="shared" si="17"/>
        <v>1</v>
      </c>
      <c r="U84" s="39">
        <f t="shared" si="18"/>
        <v>0.70710678118654757</v>
      </c>
      <c r="V84" s="39"/>
      <c r="W84" s="39">
        <f t="shared" si="19"/>
        <v>12.5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ht="30" x14ac:dyDescent="0.2">
      <c r="A85" s="4" t="s">
        <v>280</v>
      </c>
      <c r="B85" s="4" t="s">
        <v>281</v>
      </c>
      <c r="C85" s="4" t="s">
        <v>282</v>
      </c>
      <c r="D85" s="4" t="s">
        <v>40</v>
      </c>
      <c r="E85" s="4" t="s">
        <v>28</v>
      </c>
      <c r="F85" s="75" t="s">
        <v>283</v>
      </c>
      <c r="G85" s="70"/>
      <c r="H85" s="70"/>
      <c r="I85" s="69">
        <v>1</v>
      </c>
      <c r="J85" s="5">
        <v>0</v>
      </c>
      <c r="K85" s="69">
        <v>1</v>
      </c>
      <c r="L85" s="5">
        <v>1</v>
      </c>
      <c r="M85" s="69">
        <v>3</v>
      </c>
      <c r="N85" s="5">
        <v>1</v>
      </c>
      <c r="O85" s="69">
        <v>2</v>
      </c>
      <c r="P85" s="5">
        <v>2</v>
      </c>
      <c r="Q85" s="69">
        <f>SUM(I85+K85+M85+O85)</f>
        <v>7</v>
      </c>
      <c r="R85" s="4">
        <v>4</v>
      </c>
      <c r="S85" s="77">
        <f t="shared" si="21"/>
        <v>5.5</v>
      </c>
      <c r="T85" s="39">
        <f t="shared" si="17"/>
        <v>3</v>
      </c>
      <c r="U85" s="39">
        <f t="shared" si="18"/>
        <v>2.1213203435596424</v>
      </c>
      <c r="V85" s="39"/>
      <c r="W85" s="39">
        <f t="shared" si="19"/>
        <v>5.5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s="66" customFormat="1" ht="60" x14ac:dyDescent="0.2">
      <c r="A86" s="5" t="s">
        <v>284</v>
      </c>
      <c r="B86" s="5" t="s">
        <v>285</v>
      </c>
      <c r="C86" s="5" t="s">
        <v>136</v>
      </c>
      <c r="D86" s="5" t="s">
        <v>27</v>
      </c>
      <c r="E86" s="5" t="s">
        <v>28</v>
      </c>
      <c r="F86" s="5">
        <v>26698362</v>
      </c>
      <c r="G86" s="70"/>
      <c r="H86" s="70"/>
      <c r="I86" s="69">
        <v>4</v>
      </c>
      <c r="J86" s="5">
        <v>5</v>
      </c>
      <c r="K86" s="69">
        <v>4</v>
      </c>
      <c r="L86" s="5">
        <v>5</v>
      </c>
      <c r="M86" s="69">
        <v>2</v>
      </c>
      <c r="N86" s="5">
        <v>5</v>
      </c>
      <c r="O86" s="69">
        <v>2</v>
      </c>
      <c r="P86" s="5">
        <v>4</v>
      </c>
      <c r="Q86" s="69">
        <v>12</v>
      </c>
      <c r="R86" s="5">
        <v>19</v>
      </c>
      <c r="S86" s="77">
        <f t="shared" si="21"/>
        <v>15.5</v>
      </c>
      <c r="T86" s="45">
        <f t="shared" si="17"/>
        <v>7</v>
      </c>
      <c r="U86" s="45">
        <f t="shared" ref="U86:U117" si="22">STDEV(Q86:R86)</f>
        <v>4.9497474683058327</v>
      </c>
      <c r="V86" s="45">
        <v>15</v>
      </c>
      <c r="W86" s="148">
        <f>AVERAGE(Q86,R86,V86)</f>
        <v>15.333333333333334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</row>
    <row r="87" spans="1:33" ht="120" x14ac:dyDescent="0.2">
      <c r="A87" s="4" t="s">
        <v>286</v>
      </c>
      <c r="B87" s="4" t="s">
        <v>287</v>
      </c>
      <c r="C87" s="4" t="s">
        <v>288</v>
      </c>
      <c r="D87" s="4" t="s">
        <v>27</v>
      </c>
      <c r="E87" s="4" t="s">
        <v>28</v>
      </c>
      <c r="F87" s="75">
        <v>27321577</v>
      </c>
      <c r="G87" s="70"/>
      <c r="H87" s="70"/>
      <c r="I87" s="69">
        <v>3</v>
      </c>
      <c r="J87" s="5">
        <v>1</v>
      </c>
      <c r="K87" s="69">
        <v>3</v>
      </c>
      <c r="L87" s="5">
        <v>3</v>
      </c>
      <c r="M87" s="69">
        <v>4</v>
      </c>
      <c r="N87" s="5">
        <v>4</v>
      </c>
      <c r="O87" s="69">
        <v>3</v>
      </c>
      <c r="P87" s="5">
        <v>3</v>
      </c>
      <c r="Q87" s="69">
        <f>SUM(I87+K87+M87+O87)</f>
        <v>13</v>
      </c>
      <c r="R87" s="4">
        <v>11</v>
      </c>
      <c r="S87" s="77">
        <f t="shared" si="21"/>
        <v>12</v>
      </c>
      <c r="T87" s="39">
        <f t="shared" si="17"/>
        <v>2</v>
      </c>
      <c r="U87" s="39">
        <f t="shared" si="22"/>
        <v>1.4142135623730951</v>
      </c>
      <c r="V87" s="39"/>
      <c r="W87" s="39">
        <f>S87</f>
        <v>12</v>
      </c>
      <c r="X87" s="39"/>
      <c r="Y87" s="39"/>
      <c r="Z87" s="39"/>
      <c r="AA87" s="45"/>
      <c r="AB87" s="39"/>
      <c r="AC87" s="39"/>
      <c r="AD87" s="39"/>
      <c r="AE87" s="39"/>
      <c r="AF87" s="39"/>
      <c r="AG87" s="39"/>
    </row>
    <row r="88" spans="1:33" ht="75" x14ac:dyDescent="0.2">
      <c r="A88" s="4" t="s">
        <v>289</v>
      </c>
      <c r="B88" s="7" t="s">
        <v>290</v>
      </c>
      <c r="C88" s="7" t="s">
        <v>259</v>
      </c>
      <c r="D88" s="4" t="s">
        <v>40</v>
      </c>
      <c r="E88" s="4" t="s">
        <v>28</v>
      </c>
      <c r="F88" s="4" t="s">
        <v>260</v>
      </c>
      <c r="G88" s="70"/>
      <c r="H88" s="70"/>
      <c r="I88" s="69">
        <v>2</v>
      </c>
      <c r="J88" s="5">
        <v>2</v>
      </c>
      <c r="K88" s="69">
        <v>5</v>
      </c>
      <c r="L88" s="5">
        <v>5</v>
      </c>
      <c r="M88" s="69">
        <v>2</v>
      </c>
      <c r="N88" s="5">
        <v>5</v>
      </c>
      <c r="O88" s="69">
        <v>3</v>
      </c>
      <c r="P88" s="5">
        <v>3</v>
      </c>
      <c r="Q88" s="69">
        <v>12</v>
      </c>
      <c r="R88" s="4">
        <v>15</v>
      </c>
      <c r="S88" s="77">
        <f t="shared" si="21"/>
        <v>13.5</v>
      </c>
      <c r="T88" s="39">
        <f t="shared" si="17"/>
        <v>3</v>
      </c>
      <c r="U88" s="39">
        <f t="shared" si="22"/>
        <v>2.1213203435596424</v>
      </c>
      <c r="V88" s="39"/>
      <c r="W88" s="39">
        <f t="shared" ref="W88:W92" si="23">S88</f>
        <v>13.5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ht="45" x14ac:dyDescent="0.2">
      <c r="A89" s="4" t="s">
        <v>291</v>
      </c>
      <c r="B89" s="7" t="s">
        <v>292</v>
      </c>
      <c r="C89" s="7" t="s">
        <v>259</v>
      </c>
      <c r="D89" s="4" t="s">
        <v>40</v>
      </c>
      <c r="E89" s="4" t="s">
        <v>28</v>
      </c>
      <c r="F89" s="4" t="s">
        <v>260</v>
      </c>
      <c r="G89" s="70"/>
      <c r="H89" s="70"/>
      <c r="I89" s="69">
        <v>3</v>
      </c>
      <c r="J89" s="5">
        <v>3</v>
      </c>
      <c r="K89" s="69">
        <v>5</v>
      </c>
      <c r="L89" s="5">
        <v>5</v>
      </c>
      <c r="M89" s="69">
        <v>2</v>
      </c>
      <c r="N89" s="5">
        <v>1</v>
      </c>
      <c r="O89" s="69">
        <v>1</v>
      </c>
      <c r="P89" s="5">
        <v>1</v>
      </c>
      <c r="Q89" s="69">
        <v>11</v>
      </c>
      <c r="R89" s="4">
        <v>10</v>
      </c>
      <c r="S89" s="77">
        <f t="shared" si="21"/>
        <v>10.5</v>
      </c>
      <c r="T89" s="39">
        <f t="shared" si="17"/>
        <v>1</v>
      </c>
      <c r="U89" s="39">
        <f t="shared" si="22"/>
        <v>0.70710678118654757</v>
      </c>
      <c r="V89" s="39"/>
      <c r="W89" s="39">
        <f t="shared" si="23"/>
        <v>10.5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ht="105" x14ac:dyDescent="0.2">
      <c r="A90" s="4" t="s">
        <v>294</v>
      </c>
      <c r="B90" s="4" t="s">
        <v>295</v>
      </c>
      <c r="C90" s="4" t="s">
        <v>26</v>
      </c>
      <c r="D90" s="4" t="s">
        <v>40</v>
      </c>
      <c r="E90" s="4" t="s">
        <v>28</v>
      </c>
      <c r="F90" s="75" t="s">
        <v>296</v>
      </c>
      <c r="G90" s="70"/>
      <c r="H90" s="70"/>
      <c r="I90" s="69">
        <v>3</v>
      </c>
      <c r="J90" s="5">
        <v>4</v>
      </c>
      <c r="K90" s="69">
        <v>4</v>
      </c>
      <c r="L90" s="5">
        <v>4</v>
      </c>
      <c r="M90" s="69">
        <v>3</v>
      </c>
      <c r="N90" s="5">
        <v>2</v>
      </c>
      <c r="O90" s="69">
        <v>3</v>
      </c>
      <c r="P90" s="5">
        <v>3</v>
      </c>
      <c r="Q90" s="69">
        <f>SUM(I90+K90+M90+O90)</f>
        <v>13</v>
      </c>
      <c r="R90" s="4">
        <v>13</v>
      </c>
      <c r="S90" s="77">
        <f t="shared" si="21"/>
        <v>13</v>
      </c>
      <c r="T90" s="39">
        <f t="shared" si="17"/>
        <v>0</v>
      </c>
      <c r="U90" s="39">
        <f t="shared" si="22"/>
        <v>0</v>
      </c>
      <c r="V90" s="39"/>
      <c r="W90" s="39">
        <f t="shared" si="23"/>
        <v>13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ht="90" x14ac:dyDescent="0.2">
      <c r="A91" s="4" t="s">
        <v>297</v>
      </c>
      <c r="B91" s="4" t="s">
        <v>298</v>
      </c>
      <c r="C91" s="4" t="s">
        <v>299</v>
      </c>
      <c r="D91" s="4" t="s">
        <v>40</v>
      </c>
      <c r="E91" s="4" t="s">
        <v>28</v>
      </c>
      <c r="F91" s="75" t="s">
        <v>300</v>
      </c>
      <c r="G91" s="70"/>
      <c r="H91" s="70"/>
      <c r="I91" s="69">
        <v>1</v>
      </c>
      <c r="J91" s="5">
        <v>3</v>
      </c>
      <c r="K91" s="69">
        <v>5</v>
      </c>
      <c r="L91" s="5">
        <v>5</v>
      </c>
      <c r="M91" s="69">
        <v>3</v>
      </c>
      <c r="N91" s="5">
        <v>3</v>
      </c>
      <c r="O91" s="69">
        <v>5</v>
      </c>
      <c r="P91" s="5">
        <v>4</v>
      </c>
      <c r="Q91" s="69">
        <f>SUM(I91+K91+M91+O91)</f>
        <v>14</v>
      </c>
      <c r="R91" s="4">
        <v>15</v>
      </c>
      <c r="S91" s="77">
        <f t="shared" si="21"/>
        <v>14.5</v>
      </c>
      <c r="T91" s="39">
        <f t="shared" si="17"/>
        <v>1</v>
      </c>
      <c r="U91" s="39">
        <f t="shared" si="22"/>
        <v>0.70710678118654757</v>
      </c>
      <c r="V91" s="39"/>
      <c r="W91" s="39">
        <f t="shared" si="23"/>
        <v>14.5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ht="45" x14ac:dyDescent="0.2">
      <c r="A92" s="4" t="s">
        <v>301</v>
      </c>
      <c r="B92" s="7" t="s">
        <v>302</v>
      </c>
      <c r="C92" s="7" t="s">
        <v>259</v>
      </c>
      <c r="D92" s="4" t="s">
        <v>27</v>
      </c>
      <c r="E92" s="4" t="s">
        <v>28</v>
      </c>
      <c r="F92" s="4" t="s">
        <v>260</v>
      </c>
      <c r="G92" s="70"/>
      <c r="H92" s="70"/>
      <c r="I92" s="69">
        <v>1</v>
      </c>
      <c r="J92" s="5">
        <v>2</v>
      </c>
      <c r="K92" s="69">
        <v>3</v>
      </c>
      <c r="L92" s="5">
        <v>2</v>
      </c>
      <c r="M92" s="69">
        <v>5</v>
      </c>
      <c r="N92" s="5">
        <v>5</v>
      </c>
      <c r="O92" s="69">
        <v>2</v>
      </c>
      <c r="P92" s="5">
        <v>2</v>
      </c>
      <c r="Q92" s="69">
        <v>11</v>
      </c>
      <c r="R92" s="4">
        <v>11</v>
      </c>
      <c r="S92" s="77">
        <f t="shared" si="21"/>
        <v>11</v>
      </c>
      <c r="T92" s="39">
        <f t="shared" si="17"/>
        <v>0</v>
      </c>
      <c r="U92" s="39">
        <f t="shared" si="22"/>
        <v>0</v>
      </c>
      <c r="V92" s="39"/>
      <c r="W92" s="39">
        <f t="shared" si="23"/>
        <v>11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s="66" customFormat="1" ht="90" x14ac:dyDescent="0.2">
      <c r="A93" s="5" t="s">
        <v>303</v>
      </c>
      <c r="B93" s="5" t="s">
        <v>304</v>
      </c>
      <c r="C93" s="5" t="s">
        <v>305</v>
      </c>
      <c r="D93" s="5" t="s">
        <v>36</v>
      </c>
      <c r="E93" s="5" t="s">
        <v>28</v>
      </c>
      <c r="F93" s="80" t="s">
        <v>306</v>
      </c>
      <c r="G93" s="70"/>
      <c r="H93" s="70"/>
      <c r="I93" s="69">
        <v>5</v>
      </c>
      <c r="J93" s="5">
        <v>1</v>
      </c>
      <c r="K93" s="69">
        <v>5</v>
      </c>
      <c r="L93" s="5">
        <v>3</v>
      </c>
      <c r="M93" s="69">
        <v>5</v>
      </c>
      <c r="N93" s="5">
        <v>2</v>
      </c>
      <c r="O93" s="69">
        <v>2</v>
      </c>
      <c r="P93" s="5">
        <v>3</v>
      </c>
      <c r="Q93" s="69">
        <f>SUM(I93+K93+M93+O93)</f>
        <v>17</v>
      </c>
      <c r="R93" s="5">
        <v>9</v>
      </c>
      <c r="S93" s="77">
        <f t="shared" si="21"/>
        <v>13</v>
      </c>
      <c r="T93" s="45">
        <f t="shared" si="17"/>
        <v>8</v>
      </c>
      <c r="U93" s="45">
        <f t="shared" si="22"/>
        <v>5.6568542494923806</v>
      </c>
      <c r="V93" s="45">
        <v>14</v>
      </c>
      <c r="W93" s="148">
        <f>AVERAGE(Q93,R93,V93)</f>
        <v>13.333333333333334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spans="1:33" ht="75" x14ac:dyDescent="0.2">
      <c r="A94" s="4" t="s">
        <v>307</v>
      </c>
      <c r="B94" s="5" t="s">
        <v>308</v>
      </c>
      <c r="C94" s="5" t="s">
        <v>309</v>
      </c>
      <c r="D94" s="5" t="s">
        <v>40</v>
      </c>
      <c r="E94" s="4" t="s">
        <v>28</v>
      </c>
      <c r="F94" s="75" t="s">
        <v>310</v>
      </c>
      <c r="G94" s="70"/>
      <c r="H94" s="70"/>
      <c r="I94" s="69">
        <v>5</v>
      </c>
      <c r="J94" s="5">
        <v>5</v>
      </c>
      <c r="K94" s="69">
        <v>5</v>
      </c>
      <c r="L94" s="5">
        <v>5</v>
      </c>
      <c r="M94" s="69">
        <v>4</v>
      </c>
      <c r="N94" s="5">
        <v>0</v>
      </c>
      <c r="O94" s="69">
        <v>2</v>
      </c>
      <c r="P94" s="5">
        <v>1</v>
      </c>
      <c r="Q94" s="69">
        <f>SUM(I94+K94+M94+O94)</f>
        <v>16</v>
      </c>
      <c r="R94" s="4">
        <v>11</v>
      </c>
      <c r="S94" s="77">
        <f t="shared" si="21"/>
        <v>13.5</v>
      </c>
      <c r="T94" s="39">
        <f t="shared" si="17"/>
        <v>5</v>
      </c>
      <c r="U94" s="39">
        <f t="shared" si="22"/>
        <v>3.5355339059327378</v>
      </c>
      <c r="V94" s="39"/>
      <c r="W94" s="39">
        <f>S94</f>
        <v>13.5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75" x14ac:dyDescent="0.2">
      <c r="A95" s="4" t="s">
        <v>311</v>
      </c>
      <c r="B95" s="7" t="s">
        <v>312</v>
      </c>
      <c r="C95" s="7" t="s">
        <v>259</v>
      </c>
      <c r="D95" s="4" t="s">
        <v>40</v>
      </c>
      <c r="E95" s="4" t="s">
        <v>28</v>
      </c>
      <c r="F95" s="4" t="s">
        <v>260</v>
      </c>
      <c r="G95" s="70"/>
      <c r="H95" s="70"/>
      <c r="I95" s="69">
        <v>0</v>
      </c>
      <c r="J95" s="5">
        <v>1</v>
      </c>
      <c r="K95" s="69">
        <v>2</v>
      </c>
      <c r="L95" s="5">
        <v>1</v>
      </c>
      <c r="M95" s="69">
        <v>3</v>
      </c>
      <c r="N95" s="5">
        <v>3</v>
      </c>
      <c r="O95" s="69">
        <v>2</v>
      </c>
      <c r="P95" s="5">
        <v>1</v>
      </c>
      <c r="Q95" s="69">
        <v>7</v>
      </c>
      <c r="R95" s="5">
        <v>6</v>
      </c>
      <c r="S95" s="77">
        <f t="shared" si="21"/>
        <v>6.5</v>
      </c>
      <c r="T95" s="39">
        <f t="shared" si="17"/>
        <v>1</v>
      </c>
      <c r="U95" s="39">
        <f t="shared" si="22"/>
        <v>0.70710678118654757</v>
      </c>
      <c r="V95" s="39"/>
      <c r="W95" s="39">
        <f t="shared" ref="W95:W125" si="24">S95</f>
        <v>6.5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90" x14ac:dyDescent="0.2">
      <c r="A96" s="4" t="s">
        <v>313</v>
      </c>
      <c r="B96" s="7" t="s">
        <v>314</v>
      </c>
      <c r="C96" s="7" t="s">
        <v>259</v>
      </c>
      <c r="D96" s="4" t="s">
        <v>40</v>
      </c>
      <c r="E96" s="4" t="s">
        <v>28</v>
      </c>
      <c r="F96" s="4" t="s">
        <v>260</v>
      </c>
      <c r="G96" s="71"/>
      <c r="H96" s="70"/>
      <c r="I96" s="72">
        <v>1</v>
      </c>
      <c r="J96" s="5">
        <v>3</v>
      </c>
      <c r="K96" s="72">
        <v>5</v>
      </c>
      <c r="L96" s="5">
        <v>4</v>
      </c>
      <c r="M96" s="72">
        <v>1</v>
      </c>
      <c r="N96" s="5">
        <v>5</v>
      </c>
      <c r="O96" s="72">
        <v>1</v>
      </c>
      <c r="P96" s="5">
        <v>1</v>
      </c>
      <c r="Q96" s="69">
        <v>8</v>
      </c>
      <c r="R96" s="4">
        <v>13</v>
      </c>
      <c r="S96" s="77">
        <f t="shared" si="21"/>
        <v>10.5</v>
      </c>
      <c r="T96" s="39">
        <f t="shared" si="17"/>
        <v>5</v>
      </c>
      <c r="U96" s="39">
        <f t="shared" si="22"/>
        <v>3.5355339059327378</v>
      </c>
      <c r="V96" s="39"/>
      <c r="W96" s="39">
        <f t="shared" si="24"/>
        <v>10.5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20" x14ac:dyDescent="0.2">
      <c r="A97" s="4" t="s">
        <v>315</v>
      </c>
      <c r="B97" s="7" t="s">
        <v>316</v>
      </c>
      <c r="C97" s="7" t="s">
        <v>259</v>
      </c>
      <c r="D97" s="4" t="s">
        <v>40</v>
      </c>
      <c r="E97" s="4" t="s">
        <v>28</v>
      </c>
      <c r="F97" s="4" t="s">
        <v>260</v>
      </c>
      <c r="G97" s="70"/>
      <c r="H97" s="70"/>
      <c r="I97" s="69">
        <v>3</v>
      </c>
      <c r="J97" s="5">
        <v>3</v>
      </c>
      <c r="K97" s="69">
        <v>4</v>
      </c>
      <c r="L97" s="5">
        <v>4</v>
      </c>
      <c r="M97" s="69">
        <v>4</v>
      </c>
      <c r="N97" s="5">
        <v>5</v>
      </c>
      <c r="O97" s="69">
        <v>2</v>
      </c>
      <c r="P97" s="5">
        <v>4</v>
      </c>
      <c r="Q97" s="69">
        <v>13</v>
      </c>
      <c r="R97" s="4">
        <v>16</v>
      </c>
      <c r="S97" s="77">
        <f t="shared" si="21"/>
        <v>14.5</v>
      </c>
      <c r="T97" s="39">
        <f t="shared" si="17"/>
        <v>3</v>
      </c>
      <c r="U97" s="39">
        <f t="shared" si="22"/>
        <v>2.1213203435596424</v>
      </c>
      <c r="V97" s="39"/>
      <c r="W97" s="39">
        <f t="shared" si="24"/>
        <v>14.5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90" x14ac:dyDescent="0.2">
      <c r="A98" s="4" t="s">
        <v>317</v>
      </c>
      <c r="B98" s="4" t="s">
        <v>318</v>
      </c>
      <c r="C98" s="4" t="s">
        <v>319</v>
      </c>
      <c r="D98" s="4" t="s">
        <v>40</v>
      </c>
      <c r="E98" s="4" t="s">
        <v>28</v>
      </c>
      <c r="F98" s="75" t="s">
        <v>320</v>
      </c>
      <c r="G98" s="70"/>
      <c r="H98" s="70"/>
      <c r="I98" s="69">
        <v>5</v>
      </c>
      <c r="J98" s="5">
        <v>5</v>
      </c>
      <c r="K98" s="69">
        <v>5</v>
      </c>
      <c r="L98" s="5">
        <v>5</v>
      </c>
      <c r="M98" s="69">
        <v>4</v>
      </c>
      <c r="N98" s="5">
        <v>4</v>
      </c>
      <c r="O98" s="69">
        <v>2</v>
      </c>
      <c r="P98" s="5">
        <v>3</v>
      </c>
      <c r="Q98" s="69">
        <f>SUM(I98+K98+M98+O98)</f>
        <v>16</v>
      </c>
      <c r="R98" s="4">
        <v>17</v>
      </c>
      <c r="S98" s="77">
        <f t="shared" si="21"/>
        <v>16.5</v>
      </c>
      <c r="T98" s="39">
        <f t="shared" si="17"/>
        <v>1</v>
      </c>
      <c r="U98" s="39">
        <f t="shared" si="22"/>
        <v>0.70710678118654757</v>
      </c>
      <c r="V98" s="39"/>
      <c r="W98" s="39">
        <f t="shared" si="24"/>
        <v>16.5</v>
      </c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90" x14ac:dyDescent="0.2">
      <c r="A99" s="4" t="s">
        <v>321</v>
      </c>
      <c r="B99" s="4" t="s">
        <v>322</v>
      </c>
      <c r="C99" s="4" t="s">
        <v>323</v>
      </c>
      <c r="D99" s="4" t="s">
        <v>27</v>
      </c>
      <c r="E99" s="4" t="s">
        <v>28</v>
      </c>
      <c r="F99" s="75" t="s">
        <v>324</v>
      </c>
      <c r="G99" s="70"/>
      <c r="H99" s="70"/>
      <c r="I99" s="69">
        <v>1</v>
      </c>
      <c r="J99" s="5">
        <v>4</v>
      </c>
      <c r="K99" s="69">
        <v>4</v>
      </c>
      <c r="L99" s="5">
        <v>5</v>
      </c>
      <c r="M99" s="69">
        <v>4</v>
      </c>
      <c r="N99" s="5">
        <v>5</v>
      </c>
      <c r="O99" s="69">
        <v>5</v>
      </c>
      <c r="P99" s="5">
        <v>5</v>
      </c>
      <c r="Q99" s="69">
        <f>SUM(I99+K99+M99+O99)</f>
        <v>14</v>
      </c>
      <c r="R99" s="4">
        <v>19</v>
      </c>
      <c r="S99" s="77">
        <f t="shared" si="21"/>
        <v>16.5</v>
      </c>
      <c r="T99" s="39">
        <f t="shared" si="17"/>
        <v>5</v>
      </c>
      <c r="U99" s="39">
        <f t="shared" si="22"/>
        <v>3.5355339059327378</v>
      </c>
      <c r="V99" s="39"/>
      <c r="W99" s="39">
        <f t="shared" si="24"/>
        <v>16.5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45" x14ac:dyDescent="0.2">
      <c r="A100" s="4" t="s">
        <v>325</v>
      </c>
      <c r="B100" s="4" t="s">
        <v>326</v>
      </c>
      <c r="C100" s="4" t="s">
        <v>63</v>
      </c>
      <c r="D100" s="4" t="s">
        <v>40</v>
      </c>
      <c r="E100" s="4" t="s">
        <v>28</v>
      </c>
      <c r="F100" s="75" t="s">
        <v>327</v>
      </c>
      <c r="G100" s="70"/>
      <c r="H100" s="74"/>
      <c r="I100" s="69">
        <v>5</v>
      </c>
      <c r="J100" s="73">
        <v>3</v>
      </c>
      <c r="K100" s="69">
        <v>5</v>
      </c>
      <c r="L100" s="73">
        <v>3</v>
      </c>
      <c r="M100" s="69">
        <v>4</v>
      </c>
      <c r="N100" s="73">
        <v>4</v>
      </c>
      <c r="O100" s="69">
        <v>5</v>
      </c>
      <c r="P100" s="73">
        <v>5</v>
      </c>
      <c r="Q100" s="69">
        <f>SUM(I100+K100+M100+O100)</f>
        <v>19</v>
      </c>
      <c r="R100" s="4">
        <v>15</v>
      </c>
      <c r="S100" s="77">
        <f t="shared" si="21"/>
        <v>17</v>
      </c>
      <c r="T100" s="39">
        <f t="shared" si="17"/>
        <v>4</v>
      </c>
      <c r="U100" s="39">
        <f t="shared" si="22"/>
        <v>2.8284271247461903</v>
      </c>
      <c r="V100" s="39"/>
      <c r="W100" s="39">
        <f t="shared" si="24"/>
        <v>17</v>
      </c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05" x14ac:dyDescent="0.2">
      <c r="A101" s="4" t="s">
        <v>328</v>
      </c>
      <c r="B101" s="39" t="s">
        <v>329</v>
      </c>
      <c r="C101" s="39" t="s">
        <v>330</v>
      </c>
      <c r="D101" s="39" t="s">
        <v>40</v>
      </c>
      <c r="E101" s="39" t="s">
        <v>28</v>
      </c>
      <c r="F101" s="81" t="s">
        <v>331</v>
      </c>
      <c r="G101" s="70"/>
      <c r="H101" s="70"/>
      <c r="I101" s="69">
        <v>5</v>
      </c>
      <c r="J101" s="5">
        <v>4</v>
      </c>
      <c r="K101" s="69">
        <v>5</v>
      </c>
      <c r="L101" s="5">
        <v>5</v>
      </c>
      <c r="M101" s="69">
        <v>5</v>
      </c>
      <c r="N101" s="5">
        <v>2</v>
      </c>
      <c r="O101" s="69">
        <v>2</v>
      </c>
      <c r="P101" s="5">
        <v>2</v>
      </c>
      <c r="Q101" s="69">
        <f>SUM(I101+K101+M101+O101)</f>
        <v>17</v>
      </c>
      <c r="R101" s="4">
        <v>13</v>
      </c>
      <c r="S101" s="77">
        <f t="shared" si="21"/>
        <v>15</v>
      </c>
      <c r="T101" s="39">
        <f t="shared" si="17"/>
        <v>4</v>
      </c>
      <c r="U101" s="39">
        <f t="shared" si="22"/>
        <v>2.8284271247461903</v>
      </c>
      <c r="V101" s="39"/>
      <c r="W101" s="39">
        <f t="shared" si="24"/>
        <v>15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ht="105" x14ac:dyDescent="0.2">
      <c r="A102" s="4" t="s">
        <v>332</v>
      </c>
      <c r="B102" s="7" t="s">
        <v>333</v>
      </c>
      <c r="C102" s="7" t="s">
        <v>259</v>
      </c>
      <c r="D102" s="4" t="s">
        <v>40</v>
      </c>
      <c r="E102" s="4" t="s">
        <v>28</v>
      </c>
      <c r="F102" s="4" t="s">
        <v>260</v>
      </c>
      <c r="G102" s="70"/>
      <c r="H102" s="70"/>
      <c r="I102" s="69">
        <v>2</v>
      </c>
      <c r="J102" s="5">
        <v>2</v>
      </c>
      <c r="K102" s="69">
        <v>5</v>
      </c>
      <c r="L102" s="5">
        <v>5</v>
      </c>
      <c r="M102" s="69">
        <v>2</v>
      </c>
      <c r="N102" s="5">
        <v>1</v>
      </c>
      <c r="O102" s="69">
        <v>2</v>
      </c>
      <c r="P102" s="5">
        <v>3</v>
      </c>
      <c r="Q102" s="69">
        <v>11</v>
      </c>
      <c r="R102" s="4">
        <v>11</v>
      </c>
      <c r="S102" s="77">
        <f t="shared" si="21"/>
        <v>11</v>
      </c>
      <c r="T102" s="39">
        <f t="shared" si="17"/>
        <v>0</v>
      </c>
      <c r="U102" s="39">
        <f t="shared" si="22"/>
        <v>0</v>
      </c>
      <c r="V102" s="39"/>
      <c r="W102" s="39">
        <f t="shared" si="24"/>
        <v>11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ht="75" x14ac:dyDescent="0.2">
      <c r="A103" s="4" t="s">
        <v>334</v>
      </c>
      <c r="B103" s="4" t="s">
        <v>335</v>
      </c>
      <c r="C103" s="4" t="s">
        <v>136</v>
      </c>
      <c r="D103" s="4" t="s">
        <v>36</v>
      </c>
      <c r="E103" s="4" t="s">
        <v>28</v>
      </c>
      <c r="F103" s="4">
        <v>27044950</v>
      </c>
      <c r="G103" s="70"/>
      <c r="H103" s="70"/>
      <c r="I103" s="69">
        <v>2</v>
      </c>
      <c r="J103" s="5">
        <v>3</v>
      </c>
      <c r="K103" s="69">
        <v>5</v>
      </c>
      <c r="L103" s="5">
        <v>4</v>
      </c>
      <c r="M103" s="69">
        <v>5</v>
      </c>
      <c r="N103" s="5">
        <v>3</v>
      </c>
      <c r="O103" s="69">
        <v>1</v>
      </c>
      <c r="P103" s="5">
        <v>3</v>
      </c>
      <c r="Q103" s="69">
        <v>13</v>
      </c>
      <c r="R103" s="4">
        <v>13</v>
      </c>
      <c r="S103" s="77">
        <f t="shared" si="21"/>
        <v>13</v>
      </c>
      <c r="T103" s="39">
        <f t="shared" si="17"/>
        <v>0</v>
      </c>
      <c r="U103" s="39">
        <f t="shared" si="22"/>
        <v>0</v>
      </c>
      <c r="V103" s="39"/>
      <c r="W103" s="39">
        <f t="shared" si="24"/>
        <v>13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ht="60" x14ac:dyDescent="0.2">
      <c r="A104" s="4" t="s">
        <v>336</v>
      </c>
      <c r="B104" s="7" t="s">
        <v>337</v>
      </c>
      <c r="C104" s="7" t="s">
        <v>259</v>
      </c>
      <c r="D104" s="4" t="s">
        <v>40</v>
      </c>
      <c r="E104" s="4" t="s">
        <v>28</v>
      </c>
      <c r="F104" s="4" t="s">
        <v>260</v>
      </c>
      <c r="G104" s="71"/>
      <c r="H104" s="70"/>
      <c r="I104" s="72">
        <v>3</v>
      </c>
      <c r="J104" s="5">
        <v>3</v>
      </c>
      <c r="K104" s="72">
        <v>5</v>
      </c>
      <c r="L104" s="5">
        <v>4</v>
      </c>
      <c r="M104" s="72">
        <v>0</v>
      </c>
      <c r="N104" s="5">
        <v>2</v>
      </c>
      <c r="O104" s="72">
        <v>0</v>
      </c>
      <c r="P104" s="5">
        <v>4</v>
      </c>
      <c r="Q104" s="69">
        <v>8</v>
      </c>
      <c r="R104" s="4">
        <v>13</v>
      </c>
      <c r="S104" s="77">
        <f t="shared" si="21"/>
        <v>10.5</v>
      </c>
      <c r="T104" s="39">
        <f t="shared" si="17"/>
        <v>5</v>
      </c>
      <c r="U104" s="39">
        <f t="shared" si="22"/>
        <v>3.5355339059327378</v>
      </c>
      <c r="V104" s="39"/>
      <c r="W104" s="39">
        <f t="shared" si="24"/>
        <v>10.5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ht="60" x14ac:dyDescent="0.2">
      <c r="A105" s="4" t="s">
        <v>338</v>
      </c>
      <c r="B105" s="4" t="s">
        <v>339</v>
      </c>
      <c r="C105" s="4" t="s">
        <v>267</v>
      </c>
      <c r="D105" s="4" t="s">
        <v>40</v>
      </c>
      <c r="E105" s="4" t="s">
        <v>28</v>
      </c>
      <c r="F105" s="75" t="s">
        <v>340</v>
      </c>
      <c r="G105" s="70"/>
      <c r="H105" s="70"/>
      <c r="I105" s="76">
        <v>4</v>
      </c>
      <c r="J105" s="5">
        <v>2</v>
      </c>
      <c r="K105" s="69">
        <v>4</v>
      </c>
      <c r="L105" s="5">
        <v>2</v>
      </c>
      <c r="M105" s="69">
        <v>5</v>
      </c>
      <c r="N105" s="5">
        <v>4</v>
      </c>
      <c r="O105" s="69">
        <v>4</v>
      </c>
      <c r="P105" s="5">
        <v>3</v>
      </c>
      <c r="Q105" s="69">
        <f>SUM(I105+K105+M105+O105)</f>
        <v>17</v>
      </c>
      <c r="R105" s="4">
        <v>11</v>
      </c>
      <c r="S105" s="77">
        <f t="shared" si="21"/>
        <v>14</v>
      </c>
      <c r="T105" s="39">
        <f t="shared" si="17"/>
        <v>6</v>
      </c>
      <c r="U105" s="39">
        <f t="shared" si="22"/>
        <v>4.2426406871192848</v>
      </c>
      <c r="V105" s="39"/>
      <c r="W105" s="39">
        <f t="shared" si="24"/>
        <v>14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ht="60" x14ac:dyDescent="0.2">
      <c r="A106" s="4" t="s">
        <v>341</v>
      </c>
      <c r="B106" s="4" t="s">
        <v>342</v>
      </c>
      <c r="C106" s="4" t="s">
        <v>343</v>
      </c>
      <c r="D106" s="4" t="s">
        <v>36</v>
      </c>
      <c r="E106" s="4" t="s">
        <v>89</v>
      </c>
      <c r="F106" s="75" t="s">
        <v>344</v>
      </c>
      <c r="G106" s="70"/>
      <c r="H106" s="70"/>
      <c r="I106" s="69">
        <v>3</v>
      </c>
      <c r="J106" s="5">
        <v>2</v>
      </c>
      <c r="K106" s="69">
        <v>5</v>
      </c>
      <c r="L106" s="5">
        <v>5</v>
      </c>
      <c r="M106" s="69">
        <v>5</v>
      </c>
      <c r="N106" s="5">
        <v>3</v>
      </c>
      <c r="O106" s="69">
        <v>2</v>
      </c>
      <c r="P106" s="5">
        <v>2</v>
      </c>
      <c r="Q106" s="69">
        <f>SUM(I106+K106+M106+O106)</f>
        <v>15</v>
      </c>
      <c r="R106" s="4">
        <v>12</v>
      </c>
      <c r="S106" s="77">
        <f t="shared" si="21"/>
        <v>13.5</v>
      </c>
      <c r="T106" s="39">
        <f t="shared" si="17"/>
        <v>3</v>
      </c>
      <c r="U106" s="39">
        <f t="shared" si="22"/>
        <v>2.1213203435596424</v>
      </c>
      <c r="V106" s="39"/>
      <c r="W106" s="39">
        <f t="shared" si="24"/>
        <v>13.5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ht="180" x14ac:dyDescent="0.2">
      <c r="A107" s="4" t="s">
        <v>1738</v>
      </c>
      <c r="B107" s="5" t="s">
        <v>345</v>
      </c>
      <c r="C107" s="4" t="s">
        <v>346</v>
      </c>
      <c r="D107" s="5" t="s">
        <v>40</v>
      </c>
      <c r="E107" s="5" t="s">
        <v>28</v>
      </c>
      <c r="F107" s="4">
        <v>27329471</v>
      </c>
      <c r="G107" s="70"/>
      <c r="H107" s="70"/>
      <c r="I107" s="69">
        <v>5</v>
      </c>
      <c r="J107" s="5">
        <v>4</v>
      </c>
      <c r="K107" s="69">
        <v>5</v>
      </c>
      <c r="L107" s="5">
        <v>5</v>
      </c>
      <c r="M107" s="69">
        <v>4</v>
      </c>
      <c r="N107" s="5">
        <v>4</v>
      </c>
      <c r="O107" s="69">
        <v>5</v>
      </c>
      <c r="P107" s="5">
        <v>4</v>
      </c>
      <c r="Q107" s="69">
        <v>19</v>
      </c>
      <c r="R107" s="4">
        <f t="shared" ref="R107:R123" si="25">SUM(J107+L107+N107+P107)</f>
        <v>17</v>
      </c>
      <c r="S107" s="77">
        <f t="shared" si="21"/>
        <v>18</v>
      </c>
      <c r="T107" s="39">
        <f t="shared" si="17"/>
        <v>2</v>
      </c>
      <c r="U107" s="39">
        <f t="shared" si="22"/>
        <v>1.4142135623730951</v>
      </c>
      <c r="V107" s="39"/>
      <c r="W107" s="39">
        <f t="shared" si="24"/>
        <v>18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ht="105" x14ac:dyDescent="0.2">
      <c r="A108" s="4" t="s">
        <v>1739</v>
      </c>
      <c r="B108" s="4" t="s">
        <v>348</v>
      </c>
      <c r="C108" s="7" t="s">
        <v>245</v>
      </c>
      <c r="D108" s="4" t="s">
        <v>40</v>
      </c>
      <c r="E108" s="4" t="s">
        <v>28</v>
      </c>
      <c r="F108" s="7">
        <v>27517717</v>
      </c>
      <c r="G108" s="70"/>
      <c r="H108" s="70"/>
      <c r="I108" s="76">
        <v>5</v>
      </c>
      <c r="J108" s="5">
        <v>3</v>
      </c>
      <c r="K108" s="69">
        <v>5</v>
      </c>
      <c r="L108" s="5">
        <v>4</v>
      </c>
      <c r="M108" s="69">
        <v>3</v>
      </c>
      <c r="N108" s="5">
        <v>3</v>
      </c>
      <c r="O108" s="69">
        <v>2</v>
      </c>
      <c r="P108" s="5">
        <v>3</v>
      </c>
      <c r="Q108" s="69">
        <v>15</v>
      </c>
      <c r="R108" s="4">
        <f t="shared" si="25"/>
        <v>13</v>
      </c>
      <c r="S108" s="77">
        <f t="shared" si="21"/>
        <v>14</v>
      </c>
      <c r="T108" s="39">
        <f t="shared" si="17"/>
        <v>2</v>
      </c>
      <c r="U108" s="39">
        <f t="shared" si="22"/>
        <v>1.4142135623730951</v>
      </c>
      <c r="V108" s="39"/>
      <c r="W108" s="39">
        <f t="shared" si="24"/>
        <v>14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ht="75" x14ac:dyDescent="0.2">
      <c r="A109" s="4" t="s">
        <v>1740</v>
      </c>
      <c r="B109" s="5" t="s">
        <v>349</v>
      </c>
      <c r="C109" s="5" t="s">
        <v>350</v>
      </c>
      <c r="D109" s="5" t="s">
        <v>40</v>
      </c>
      <c r="E109" s="4" t="s">
        <v>28</v>
      </c>
      <c r="F109" s="7">
        <v>27521365</v>
      </c>
      <c r="G109" s="70"/>
      <c r="H109" s="70"/>
      <c r="I109" s="69">
        <v>5</v>
      </c>
      <c r="J109" s="5">
        <v>5</v>
      </c>
      <c r="K109" s="69">
        <v>4</v>
      </c>
      <c r="L109" s="5">
        <v>4</v>
      </c>
      <c r="M109" s="69">
        <v>5</v>
      </c>
      <c r="N109" s="5">
        <v>5</v>
      </c>
      <c r="O109" s="69">
        <v>5</v>
      </c>
      <c r="P109" s="5">
        <v>5</v>
      </c>
      <c r="Q109" s="69">
        <v>19</v>
      </c>
      <c r="R109" s="4">
        <f t="shared" si="25"/>
        <v>19</v>
      </c>
      <c r="S109" s="77">
        <f t="shared" ref="S109:S140" si="26">(Q109+R109)/2</f>
        <v>19</v>
      </c>
      <c r="T109" s="39">
        <f t="shared" si="17"/>
        <v>0</v>
      </c>
      <c r="U109" s="39">
        <f t="shared" si="22"/>
        <v>0</v>
      </c>
      <c r="V109" s="39"/>
      <c r="W109" s="39">
        <f t="shared" si="24"/>
        <v>19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ht="60" x14ac:dyDescent="0.2">
      <c r="A110" s="4" t="s">
        <v>263</v>
      </c>
      <c r="B110" s="5" t="s">
        <v>351</v>
      </c>
      <c r="C110" s="5" t="s">
        <v>136</v>
      </c>
      <c r="D110" s="5" t="s">
        <v>40</v>
      </c>
      <c r="E110" s="4" t="s">
        <v>28</v>
      </c>
      <c r="F110" s="7">
        <v>27334758</v>
      </c>
      <c r="G110" s="70"/>
      <c r="H110" s="70"/>
      <c r="I110" s="69">
        <v>3</v>
      </c>
      <c r="J110" s="5">
        <v>3</v>
      </c>
      <c r="K110" s="69">
        <v>2</v>
      </c>
      <c r="L110" s="5">
        <v>5</v>
      </c>
      <c r="M110" s="69">
        <v>5</v>
      </c>
      <c r="N110" s="5">
        <v>5</v>
      </c>
      <c r="O110" s="69">
        <v>3</v>
      </c>
      <c r="P110" s="5">
        <v>4</v>
      </c>
      <c r="Q110" s="69">
        <v>13</v>
      </c>
      <c r="R110" s="4">
        <f t="shared" si="25"/>
        <v>17</v>
      </c>
      <c r="S110" s="77">
        <f t="shared" si="26"/>
        <v>15</v>
      </c>
      <c r="T110" s="39">
        <f t="shared" si="17"/>
        <v>4</v>
      </c>
      <c r="U110" s="39">
        <f t="shared" si="22"/>
        <v>2.8284271247461903</v>
      </c>
      <c r="V110" s="39"/>
      <c r="W110" s="39">
        <f t="shared" si="24"/>
        <v>15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ht="60" x14ac:dyDescent="0.2">
      <c r="A111" s="5" t="s">
        <v>1741</v>
      </c>
      <c r="B111" s="4" t="s">
        <v>352</v>
      </c>
      <c r="C111" s="4" t="s">
        <v>319</v>
      </c>
      <c r="D111" s="4" t="s">
        <v>36</v>
      </c>
      <c r="E111" s="4" t="s">
        <v>28</v>
      </c>
      <c r="F111" s="75" t="s">
        <v>353</v>
      </c>
      <c r="G111" s="70"/>
      <c r="H111" s="70"/>
      <c r="I111" s="69">
        <v>2</v>
      </c>
      <c r="J111" s="5">
        <v>4</v>
      </c>
      <c r="K111" s="69">
        <v>4</v>
      </c>
      <c r="L111" s="5">
        <v>4</v>
      </c>
      <c r="M111" s="69">
        <v>4</v>
      </c>
      <c r="N111" s="5">
        <v>4</v>
      </c>
      <c r="O111" s="69">
        <v>4</v>
      </c>
      <c r="P111" s="5">
        <v>3</v>
      </c>
      <c r="Q111" s="69">
        <v>15</v>
      </c>
      <c r="R111" s="4">
        <f t="shared" si="25"/>
        <v>15</v>
      </c>
      <c r="S111" s="77">
        <f t="shared" si="26"/>
        <v>15</v>
      </c>
      <c r="T111" s="39">
        <f t="shared" si="17"/>
        <v>0</v>
      </c>
      <c r="U111" s="39">
        <f t="shared" si="22"/>
        <v>0</v>
      </c>
      <c r="V111" s="39"/>
      <c r="W111" s="39">
        <f t="shared" si="24"/>
        <v>15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ht="105" x14ac:dyDescent="0.2">
      <c r="A112" s="5" t="s">
        <v>1742</v>
      </c>
      <c r="B112" s="4" t="s">
        <v>354</v>
      </c>
      <c r="C112" s="4" t="s">
        <v>350</v>
      </c>
      <c r="D112" s="4" t="s">
        <v>40</v>
      </c>
      <c r="E112" s="4" t="s">
        <v>28</v>
      </c>
      <c r="F112" s="7">
        <v>27515862</v>
      </c>
      <c r="G112" s="71"/>
      <c r="H112" s="70"/>
      <c r="I112" s="72">
        <v>5</v>
      </c>
      <c r="J112" s="5">
        <v>5</v>
      </c>
      <c r="K112" s="72">
        <v>5</v>
      </c>
      <c r="L112" s="5">
        <v>4</v>
      </c>
      <c r="M112" s="72">
        <v>5</v>
      </c>
      <c r="N112" s="5">
        <v>4</v>
      </c>
      <c r="O112" s="72">
        <v>2</v>
      </c>
      <c r="P112" s="5">
        <v>3</v>
      </c>
      <c r="Q112" s="69">
        <v>17</v>
      </c>
      <c r="R112" s="4">
        <f t="shared" si="25"/>
        <v>16</v>
      </c>
      <c r="S112" s="77">
        <f t="shared" si="26"/>
        <v>16.5</v>
      </c>
      <c r="T112" s="39">
        <f t="shared" si="17"/>
        <v>1</v>
      </c>
      <c r="U112" s="39">
        <f t="shared" si="22"/>
        <v>0.70710678118654757</v>
      </c>
      <c r="V112" s="39"/>
      <c r="W112" s="39">
        <f t="shared" si="24"/>
        <v>16.5</v>
      </c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ht="90" x14ac:dyDescent="0.2">
      <c r="A113" s="4" t="s">
        <v>1743</v>
      </c>
      <c r="B113" s="4" t="s">
        <v>355</v>
      </c>
      <c r="C113" s="4" t="s">
        <v>356</v>
      </c>
      <c r="D113" s="4" t="s">
        <v>40</v>
      </c>
      <c r="E113" s="4" t="s">
        <v>28</v>
      </c>
      <c r="F113" s="4">
        <v>27386866</v>
      </c>
      <c r="G113" s="70"/>
      <c r="H113" s="74"/>
      <c r="I113" s="69">
        <v>4</v>
      </c>
      <c r="J113" s="73">
        <v>5</v>
      </c>
      <c r="K113" s="69">
        <v>5</v>
      </c>
      <c r="L113" s="73">
        <v>5</v>
      </c>
      <c r="M113" s="69">
        <v>4</v>
      </c>
      <c r="N113" s="73">
        <v>4</v>
      </c>
      <c r="O113" s="69">
        <v>3</v>
      </c>
      <c r="P113" s="73">
        <v>3</v>
      </c>
      <c r="Q113" s="69">
        <v>13</v>
      </c>
      <c r="R113" s="4">
        <f t="shared" si="25"/>
        <v>17</v>
      </c>
      <c r="S113" s="77">
        <f t="shared" si="26"/>
        <v>15</v>
      </c>
      <c r="T113" s="39">
        <f t="shared" si="17"/>
        <v>4</v>
      </c>
      <c r="U113" s="39">
        <f t="shared" si="22"/>
        <v>2.8284271247461903</v>
      </c>
      <c r="V113" s="39"/>
      <c r="W113" s="39">
        <f t="shared" si="24"/>
        <v>15</v>
      </c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ht="90" x14ac:dyDescent="0.2">
      <c r="A114" s="4" t="s">
        <v>1744</v>
      </c>
      <c r="B114" s="4" t="s">
        <v>357</v>
      </c>
      <c r="C114" s="4" t="s">
        <v>245</v>
      </c>
      <c r="D114" s="4" t="s">
        <v>40</v>
      </c>
      <c r="E114" s="4" t="s">
        <v>28</v>
      </c>
      <c r="F114" s="4">
        <v>27389396</v>
      </c>
      <c r="G114" s="70"/>
      <c r="H114" s="70"/>
      <c r="I114" s="69">
        <v>4</v>
      </c>
      <c r="J114" s="5">
        <v>4</v>
      </c>
      <c r="K114" s="69">
        <v>5</v>
      </c>
      <c r="L114" s="5">
        <v>5</v>
      </c>
      <c r="M114" s="69">
        <v>4</v>
      </c>
      <c r="N114" s="5">
        <v>4</v>
      </c>
      <c r="O114" s="69">
        <v>2</v>
      </c>
      <c r="P114" s="5">
        <v>3</v>
      </c>
      <c r="Q114" s="69">
        <v>15</v>
      </c>
      <c r="R114" s="4">
        <f t="shared" si="25"/>
        <v>16</v>
      </c>
      <c r="S114" s="77">
        <f t="shared" si="26"/>
        <v>15.5</v>
      </c>
      <c r="T114" s="39">
        <f t="shared" si="17"/>
        <v>1</v>
      </c>
      <c r="U114" s="39">
        <f t="shared" si="22"/>
        <v>0.70710678118654757</v>
      </c>
      <c r="V114" s="39"/>
      <c r="W114" s="39">
        <f t="shared" si="24"/>
        <v>15.5</v>
      </c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ht="105" x14ac:dyDescent="0.2">
      <c r="A115" s="4" t="s">
        <v>1745</v>
      </c>
      <c r="B115" s="4" t="s">
        <v>358</v>
      </c>
      <c r="C115" s="4" t="s">
        <v>359</v>
      </c>
      <c r="D115" s="4" t="s">
        <v>36</v>
      </c>
      <c r="E115" s="4" t="s">
        <v>28</v>
      </c>
      <c r="F115" s="4">
        <v>27327165</v>
      </c>
      <c r="G115" s="70"/>
      <c r="H115" s="70"/>
      <c r="I115" s="69">
        <v>3</v>
      </c>
      <c r="J115" s="5">
        <v>2</v>
      </c>
      <c r="K115" s="69">
        <v>5</v>
      </c>
      <c r="L115" s="5">
        <v>5</v>
      </c>
      <c r="M115" s="69">
        <v>5</v>
      </c>
      <c r="N115" s="5">
        <v>5</v>
      </c>
      <c r="O115" s="69">
        <v>4</v>
      </c>
      <c r="P115" s="5">
        <v>4</v>
      </c>
      <c r="Q115" s="69">
        <v>17</v>
      </c>
      <c r="R115" s="4">
        <f t="shared" si="25"/>
        <v>16</v>
      </c>
      <c r="S115" s="77">
        <f t="shared" si="26"/>
        <v>16.5</v>
      </c>
      <c r="T115" s="39">
        <f t="shared" si="17"/>
        <v>1</v>
      </c>
      <c r="U115" s="39">
        <f t="shared" si="22"/>
        <v>0.70710678118654757</v>
      </c>
      <c r="V115" s="39"/>
      <c r="W115" s="39">
        <f t="shared" si="24"/>
        <v>16.5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ht="60" x14ac:dyDescent="0.2">
      <c r="A116" s="4" t="s">
        <v>1746</v>
      </c>
      <c r="B116" s="4" t="s">
        <v>360</v>
      </c>
      <c r="C116" s="4" t="s">
        <v>361</v>
      </c>
      <c r="D116" s="4" t="s">
        <v>27</v>
      </c>
      <c r="E116" s="4" t="s">
        <v>28</v>
      </c>
      <c r="F116" s="4">
        <v>27566534</v>
      </c>
      <c r="G116" s="70"/>
      <c r="H116" s="70"/>
      <c r="I116" s="69">
        <v>3</v>
      </c>
      <c r="J116" s="5">
        <v>2</v>
      </c>
      <c r="K116" s="69">
        <v>5</v>
      </c>
      <c r="L116" s="5">
        <v>5</v>
      </c>
      <c r="M116" s="69">
        <v>4</v>
      </c>
      <c r="N116" s="5">
        <v>2</v>
      </c>
      <c r="O116" s="69">
        <v>2</v>
      </c>
      <c r="P116" s="5">
        <v>4</v>
      </c>
      <c r="Q116" s="69">
        <v>14</v>
      </c>
      <c r="R116" s="4">
        <f t="shared" si="25"/>
        <v>13</v>
      </c>
      <c r="S116" s="77">
        <f t="shared" si="26"/>
        <v>13.5</v>
      </c>
      <c r="T116" s="39">
        <f t="shared" si="17"/>
        <v>1</v>
      </c>
      <c r="U116" s="39">
        <f t="shared" si="22"/>
        <v>0.70710678118654757</v>
      </c>
      <c r="V116" s="39"/>
      <c r="W116" s="39">
        <f t="shared" si="24"/>
        <v>13.5</v>
      </c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ht="165" x14ac:dyDescent="0.2">
      <c r="A117" s="5" t="s">
        <v>1747</v>
      </c>
      <c r="B117" s="5" t="s">
        <v>362</v>
      </c>
      <c r="C117" s="4" t="s">
        <v>363</v>
      </c>
      <c r="D117" s="5" t="s">
        <v>40</v>
      </c>
      <c r="E117" s="4" t="s">
        <v>28</v>
      </c>
      <c r="F117" s="4">
        <v>27563638</v>
      </c>
      <c r="G117" s="70"/>
      <c r="H117" s="70"/>
      <c r="I117" s="69">
        <v>2</v>
      </c>
      <c r="J117" s="5">
        <v>2</v>
      </c>
      <c r="K117" s="69">
        <v>2</v>
      </c>
      <c r="L117" s="5">
        <v>3</v>
      </c>
      <c r="M117" s="69">
        <v>5</v>
      </c>
      <c r="N117" s="5">
        <v>4</v>
      </c>
      <c r="O117" s="69">
        <v>4</v>
      </c>
      <c r="P117" s="5">
        <v>4</v>
      </c>
      <c r="Q117" s="69">
        <v>13</v>
      </c>
      <c r="R117" s="4">
        <f t="shared" si="25"/>
        <v>13</v>
      </c>
      <c r="S117" s="77">
        <f t="shared" si="26"/>
        <v>13</v>
      </c>
      <c r="T117" s="39">
        <f t="shared" si="17"/>
        <v>0</v>
      </c>
      <c r="U117" s="39">
        <f t="shared" si="22"/>
        <v>0</v>
      </c>
      <c r="V117" s="39"/>
      <c r="W117" s="39">
        <f t="shared" si="24"/>
        <v>13</v>
      </c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ht="135" x14ac:dyDescent="0.2">
      <c r="A118" s="4" t="s">
        <v>1748</v>
      </c>
      <c r="B118" s="4" t="s">
        <v>364</v>
      </c>
      <c r="C118" s="4" t="s">
        <v>365</v>
      </c>
      <c r="D118" s="4" t="s">
        <v>40</v>
      </c>
      <c r="E118" s="4" t="s">
        <v>28</v>
      </c>
      <c r="F118" s="4">
        <v>27571102</v>
      </c>
      <c r="G118" s="70"/>
      <c r="H118" s="70"/>
      <c r="I118" s="69">
        <v>2</v>
      </c>
      <c r="J118" s="5">
        <v>3</v>
      </c>
      <c r="K118" s="69">
        <v>5</v>
      </c>
      <c r="L118" s="5">
        <v>4</v>
      </c>
      <c r="M118" s="69">
        <v>5</v>
      </c>
      <c r="N118" s="5">
        <v>5</v>
      </c>
      <c r="O118" s="69">
        <v>3</v>
      </c>
      <c r="P118" s="5">
        <v>1</v>
      </c>
      <c r="Q118" s="69">
        <v>15</v>
      </c>
      <c r="R118" s="4">
        <f t="shared" si="25"/>
        <v>13</v>
      </c>
      <c r="S118" s="77">
        <f t="shared" si="26"/>
        <v>14</v>
      </c>
      <c r="T118" s="39">
        <f t="shared" ref="T118:T181" si="27">ABS(Q118-R118)</f>
        <v>2</v>
      </c>
      <c r="U118" s="39">
        <f t="shared" ref="U118:U149" si="28">STDEV(Q118:R118)</f>
        <v>1.4142135623730951</v>
      </c>
      <c r="V118" s="39"/>
      <c r="W118" s="39">
        <f t="shared" si="24"/>
        <v>14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ht="75" x14ac:dyDescent="0.2">
      <c r="A119" s="45" t="s">
        <v>1749</v>
      </c>
      <c r="B119" s="4" t="s">
        <v>366</v>
      </c>
      <c r="C119" s="4" t="s">
        <v>367</v>
      </c>
      <c r="D119" s="4" t="s">
        <v>40</v>
      </c>
      <c r="E119" s="4" t="s">
        <v>28</v>
      </c>
      <c r="F119" s="4">
        <v>27563638</v>
      </c>
      <c r="G119" s="70"/>
      <c r="H119" s="70"/>
      <c r="I119" s="69">
        <v>3</v>
      </c>
      <c r="J119" s="5">
        <v>1</v>
      </c>
      <c r="K119" s="69">
        <v>4</v>
      </c>
      <c r="L119" s="5">
        <v>4</v>
      </c>
      <c r="M119" s="69">
        <v>3</v>
      </c>
      <c r="N119" s="5">
        <v>3</v>
      </c>
      <c r="O119" s="69">
        <v>2</v>
      </c>
      <c r="P119" s="5">
        <v>1</v>
      </c>
      <c r="Q119" s="69">
        <v>12</v>
      </c>
      <c r="R119" s="4">
        <f t="shared" si="25"/>
        <v>9</v>
      </c>
      <c r="S119" s="77">
        <f t="shared" si="26"/>
        <v>10.5</v>
      </c>
      <c r="T119" s="39">
        <f t="shared" si="27"/>
        <v>3</v>
      </c>
      <c r="U119" s="39">
        <f t="shared" si="28"/>
        <v>2.1213203435596424</v>
      </c>
      <c r="V119" s="39"/>
      <c r="W119" s="39">
        <f t="shared" si="24"/>
        <v>10.5</v>
      </c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ht="75" x14ac:dyDescent="0.2">
      <c r="A120" s="39" t="s">
        <v>1750</v>
      </c>
      <c r="B120" s="4" t="s">
        <v>368</v>
      </c>
      <c r="C120" s="4" t="s">
        <v>369</v>
      </c>
      <c r="D120" s="4" t="s">
        <v>40</v>
      </c>
      <c r="E120" s="4" t="s">
        <v>28</v>
      </c>
      <c r="F120" s="7">
        <v>27508088</v>
      </c>
      <c r="G120" s="70"/>
      <c r="H120" s="70"/>
      <c r="I120" s="69">
        <v>5</v>
      </c>
      <c r="J120" s="5">
        <v>1</v>
      </c>
      <c r="K120" s="69">
        <v>2</v>
      </c>
      <c r="L120" s="5">
        <v>2</v>
      </c>
      <c r="M120" s="69">
        <v>3</v>
      </c>
      <c r="N120" s="5">
        <v>1</v>
      </c>
      <c r="O120" s="69">
        <v>2</v>
      </c>
      <c r="P120" s="5">
        <v>2</v>
      </c>
      <c r="Q120" s="69">
        <v>12</v>
      </c>
      <c r="R120" s="4">
        <f t="shared" si="25"/>
        <v>6</v>
      </c>
      <c r="S120" s="77">
        <f t="shared" si="26"/>
        <v>9</v>
      </c>
      <c r="T120" s="39">
        <f t="shared" si="27"/>
        <v>6</v>
      </c>
      <c r="U120" s="39">
        <f t="shared" si="28"/>
        <v>4.2426406871192848</v>
      </c>
      <c r="V120" s="39"/>
      <c r="W120" s="39">
        <f t="shared" si="24"/>
        <v>9</v>
      </c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ht="105" x14ac:dyDescent="0.2">
      <c r="A121" s="39" t="s">
        <v>1751</v>
      </c>
      <c r="B121" s="4" t="s">
        <v>370</v>
      </c>
      <c r="C121" s="4" t="s">
        <v>371</v>
      </c>
      <c r="D121" s="4" t="s">
        <v>40</v>
      </c>
      <c r="E121" s="4" t="s">
        <v>28</v>
      </c>
      <c r="F121" s="4">
        <v>27324119</v>
      </c>
      <c r="G121" s="70"/>
      <c r="H121" s="70"/>
      <c r="I121" s="69">
        <v>2</v>
      </c>
      <c r="J121" s="5">
        <v>2</v>
      </c>
      <c r="K121" s="69">
        <v>5</v>
      </c>
      <c r="L121" s="5">
        <v>5</v>
      </c>
      <c r="M121" s="69">
        <v>4</v>
      </c>
      <c r="N121" s="5">
        <v>3</v>
      </c>
      <c r="O121" s="69">
        <v>4</v>
      </c>
      <c r="P121" s="5">
        <v>4</v>
      </c>
      <c r="Q121" s="69">
        <v>15</v>
      </c>
      <c r="R121" s="4">
        <f t="shared" si="25"/>
        <v>14</v>
      </c>
      <c r="S121" s="77">
        <f t="shared" si="26"/>
        <v>14.5</v>
      </c>
      <c r="T121" s="39">
        <f t="shared" si="27"/>
        <v>1</v>
      </c>
      <c r="U121" s="39">
        <f t="shared" si="28"/>
        <v>0.70710678118654757</v>
      </c>
      <c r="V121" s="39"/>
      <c r="W121" s="39">
        <f t="shared" si="24"/>
        <v>14.5</v>
      </c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ht="105" x14ac:dyDescent="0.2">
      <c r="A122" s="39" t="s">
        <v>1752</v>
      </c>
      <c r="B122" s="4" t="s">
        <v>372</v>
      </c>
      <c r="C122" s="4" t="s">
        <v>230</v>
      </c>
      <c r="D122" s="4" t="s">
        <v>36</v>
      </c>
      <c r="E122" s="4" t="s">
        <v>28</v>
      </c>
      <c r="F122" s="4">
        <v>27388710</v>
      </c>
      <c r="G122" s="70"/>
      <c r="H122" s="70"/>
      <c r="I122" s="69">
        <v>5</v>
      </c>
      <c r="J122" s="5">
        <v>2</v>
      </c>
      <c r="K122" s="69">
        <v>5</v>
      </c>
      <c r="L122" s="5">
        <v>5</v>
      </c>
      <c r="M122" s="69">
        <v>3</v>
      </c>
      <c r="N122" s="45">
        <v>4</v>
      </c>
      <c r="O122" s="69">
        <v>4</v>
      </c>
      <c r="P122" s="5">
        <v>3</v>
      </c>
      <c r="Q122" s="69">
        <v>17</v>
      </c>
      <c r="R122" s="4">
        <f t="shared" si="25"/>
        <v>14</v>
      </c>
      <c r="S122" s="77">
        <f t="shared" si="26"/>
        <v>15.5</v>
      </c>
      <c r="T122" s="39">
        <f t="shared" si="27"/>
        <v>3</v>
      </c>
      <c r="U122" s="39">
        <f t="shared" si="28"/>
        <v>2.1213203435596424</v>
      </c>
      <c r="V122" s="39"/>
      <c r="W122" s="39">
        <f t="shared" si="24"/>
        <v>15.5</v>
      </c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ht="120" x14ac:dyDescent="0.2">
      <c r="A123" s="39" t="s">
        <v>1753</v>
      </c>
      <c r="B123" s="4" t="s">
        <v>373</v>
      </c>
      <c r="C123" s="7" t="s">
        <v>363</v>
      </c>
      <c r="D123" s="4" t="s">
        <v>40</v>
      </c>
      <c r="E123" s="4" t="s">
        <v>28</v>
      </c>
      <c r="F123" s="7">
        <v>27512994</v>
      </c>
      <c r="G123" s="70"/>
      <c r="H123" s="70"/>
      <c r="I123" s="69">
        <v>3</v>
      </c>
      <c r="J123" s="5">
        <v>1</v>
      </c>
      <c r="K123" s="69">
        <v>5</v>
      </c>
      <c r="L123" s="5">
        <v>2</v>
      </c>
      <c r="M123" s="69">
        <v>2</v>
      </c>
      <c r="N123" s="5">
        <v>4</v>
      </c>
      <c r="O123" s="69">
        <v>1</v>
      </c>
      <c r="P123" s="5">
        <v>2</v>
      </c>
      <c r="Q123" s="69">
        <v>11</v>
      </c>
      <c r="R123" s="4">
        <f t="shared" si="25"/>
        <v>9</v>
      </c>
      <c r="S123" s="77">
        <f t="shared" si="26"/>
        <v>10</v>
      </c>
      <c r="T123" s="39">
        <f t="shared" si="27"/>
        <v>2</v>
      </c>
      <c r="U123" s="39">
        <f t="shared" si="28"/>
        <v>1.4142135623730951</v>
      </c>
      <c r="V123" s="39"/>
      <c r="W123" s="39">
        <f t="shared" si="24"/>
        <v>10</v>
      </c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ht="90" x14ac:dyDescent="0.2">
      <c r="A124" s="4" t="s">
        <v>374</v>
      </c>
      <c r="B124" s="4" t="s">
        <v>375</v>
      </c>
      <c r="C124" s="4" t="s">
        <v>136</v>
      </c>
      <c r="D124" s="4" t="s">
        <v>27</v>
      </c>
      <c r="E124" s="4" t="s">
        <v>28</v>
      </c>
      <c r="F124" s="4">
        <v>26202673</v>
      </c>
      <c r="G124" s="70"/>
      <c r="H124" s="70"/>
      <c r="I124" s="69">
        <v>2</v>
      </c>
      <c r="J124" s="5">
        <v>5</v>
      </c>
      <c r="K124" s="69">
        <v>2</v>
      </c>
      <c r="L124" s="5">
        <v>3</v>
      </c>
      <c r="M124" s="69">
        <v>5</v>
      </c>
      <c r="N124" s="5">
        <v>5</v>
      </c>
      <c r="O124" s="69">
        <v>3</v>
      </c>
      <c r="P124" s="5">
        <v>5</v>
      </c>
      <c r="Q124" s="69">
        <v>12</v>
      </c>
      <c r="R124" s="4">
        <v>17</v>
      </c>
      <c r="S124" s="77">
        <f t="shared" si="26"/>
        <v>14.5</v>
      </c>
      <c r="T124" s="39">
        <f t="shared" si="27"/>
        <v>5</v>
      </c>
      <c r="U124" s="39">
        <f t="shared" si="28"/>
        <v>3.5355339059327378</v>
      </c>
      <c r="V124" s="39"/>
      <c r="W124" s="39">
        <f t="shared" si="24"/>
        <v>14.5</v>
      </c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ht="90" x14ac:dyDescent="0.2">
      <c r="A125" s="4" t="s">
        <v>376</v>
      </c>
      <c r="B125" s="4" t="s">
        <v>377</v>
      </c>
      <c r="C125" s="4" t="s">
        <v>248</v>
      </c>
      <c r="D125" s="4" t="s">
        <v>40</v>
      </c>
      <c r="E125" s="4" t="s">
        <v>28</v>
      </c>
      <c r="F125" s="4">
        <v>26948433</v>
      </c>
      <c r="G125" s="70"/>
      <c r="H125" s="70"/>
      <c r="I125" s="69">
        <v>5</v>
      </c>
      <c r="J125" s="5">
        <v>5</v>
      </c>
      <c r="K125" s="69">
        <v>5</v>
      </c>
      <c r="L125" s="5">
        <v>5</v>
      </c>
      <c r="M125" s="69">
        <v>3</v>
      </c>
      <c r="N125" s="5">
        <v>4</v>
      </c>
      <c r="O125" s="69">
        <v>1</v>
      </c>
      <c r="P125" s="5">
        <v>4</v>
      </c>
      <c r="Q125" s="69">
        <v>14</v>
      </c>
      <c r="R125" s="4">
        <v>18</v>
      </c>
      <c r="S125" s="77">
        <f t="shared" si="26"/>
        <v>16</v>
      </c>
      <c r="T125" s="39">
        <f t="shared" si="27"/>
        <v>4</v>
      </c>
      <c r="U125" s="39">
        <f t="shared" si="28"/>
        <v>2.8284271247461903</v>
      </c>
      <c r="V125" s="39"/>
      <c r="W125" s="39">
        <f t="shared" si="24"/>
        <v>16</v>
      </c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s="66" customFormat="1" ht="90" x14ac:dyDescent="0.2">
      <c r="A126" s="5" t="s">
        <v>378</v>
      </c>
      <c r="B126" s="5" t="s">
        <v>379</v>
      </c>
      <c r="C126" s="5" t="s">
        <v>380</v>
      </c>
      <c r="D126" s="5" t="s">
        <v>40</v>
      </c>
      <c r="E126" s="5" t="s">
        <v>28</v>
      </c>
      <c r="F126" s="5">
        <v>27336069</v>
      </c>
      <c r="G126" s="70"/>
      <c r="H126" s="70"/>
      <c r="I126" s="69">
        <v>2</v>
      </c>
      <c r="J126" s="5">
        <v>4</v>
      </c>
      <c r="K126" s="69">
        <v>3</v>
      </c>
      <c r="L126" s="5">
        <v>5</v>
      </c>
      <c r="M126" s="69">
        <v>1</v>
      </c>
      <c r="N126" s="5">
        <v>5</v>
      </c>
      <c r="O126" s="69">
        <v>4</v>
      </c>
      <c r="P126" s="5">
        <v>4</v>
      </c>
      <c r="Q126" s="69">
        <v>10</v>
      </c>
      <c r="R126" s="5">
        <v>18</v>
      </c>
      <c r="S126" s="77">
        <f t="shared" si="26"/>
        <v>14</v>
      </c>
      <c r="T126" s="45">
        <f t="shared" si="27"/>
        <v>8</v>
      </c>
      <c r="U126" s="45">
        <f t="shared" si="28"/>
        <v>5.6568542494923806</v>
      </c>
      <c r="V126" s="45">
        <v>13</v>
      </c>
      <c r="W126" s="148">
        <f>AVERAGE(Q126,R126,V126)</f>
        <v>13.666666666666666</v>
      </c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1:33" ht="60" x14ac:dyDescent="0.2">
      <c r="A127" s="4" t="s">
        <v>381</v>
      </c>
      <c r="B127" s="4" t="s">
        <v>382</v>
      </c>
      <c r="C127" s="4" t="s">
        <v>383</v>
      </c>
      <c r="D127" s="4" t="s">
        <v>40</v>
      </c>
      <c r="E127" s="4" t="s">
        <v>28</v>
      </c>
      <c r="F127" s="4">
        <v>27358798</v>
      </c>
      <c r="G127" s="70"/>
      <c r="H127" s="70"/>
      <c r="I127" s="69">
        <v>3</v>
      </c>
      <c r="J127" s="5">
        <v>4</v>
      </c>
      <c r="K127" s="69">
        <v>5</v>
      </c>
      <c r="L127" s="5">
        <v>5</v>
      </c>
      <c r="M127" s="69">
        <v>3</v>
      </c>
      <c r="N127" s="5">
        <v>4</v>
      </c>
      <c r="O127" s="69">
        <v>3</v>
      </c>
      <c r="P127" s="5">
        <v>2</v>
      </c>
      <c r="Q127" s="69">
        <v>14</v>
      </c>
      <c r="R127" s="4">
        <v>15</v>
      </c>
      <c r="S127" s="77">
        <f t="shared" si="26"/>
        <v>14.5</v>
      </c>
      <c r="T127" s="39">
        <f t="shared" si="27"/>
        <v>1</v>
      </c>
      <c r="U127" s="39">
        <f t="shared" si="28"/>
        <v>0.70710678118654757</v>
      </c>
      <c r="V127" s="39"/>
      <c r="W127" s="39">
        <f>S127</f>
        <v>14.5</v>
      </c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ht="75" x14ac:dyDescent="0.2">
      <c r="A128" s="4" t="s">
        <v>384</v>
      </c>
      <c r="B128" s="4" t="s">
        <v>385</v>
      </c>
      <c r="C128" s="4" t="s">
        <v>386</v>
      </c>
      <c r="D128" s="5" t="s">
        <v>40</v>
      </c>
      <c r="E128" s="4" t="s">
        <v>28</v>
      </c>
      <c r="F128" s="4">
        <v>27380782</v>
      </c>
      <c r="G128" s="70"/>
      <c r="H128" s="70"/>
      <c r="I128" s="69">
        <v>2</v>
      </c>
      <c r="J128" s="5">
        <v>3</v>
      </c>
      <c r="K128" s="69">
        <v>4</v>
      </c>
      <c r="L128" s="5">
        <v>5</v>
      </c>
      <c r="M128" s="69">
        <v>3</v>
      </c>
      <c r="N128" s="5">
        <v>3</v>
      </c>
      <c r="O128" s="69">
        <v>1</v>
      </c>
      <c r="P128" s="5">
        <v>2</v>
      </c>
      <c r="Q128" s="69">
        <v>10</v>
      </c>
      <c r="R128" s="4">
        <v>13</v>
      </c>
      <c r="S128" s="77">
        <f t="shared" si="26"/>
        <v>11.5</v>
      </c>
      <c r="T128" s="39">
        <f t="shared" si="27"/>
        <v>3</v>
      </c>
      <c r="U128" s="39">
        <f t="shared" si="28"/>
        <v>2.1213203435596424</v>
      </c>
      <c r="V128" s="39"/>
      <c r="W128" s="39">
        <f t="shared" ref="W128:W129" si="29">S128</f>
        <v>11.5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ht="105" x14ac:dyDescent="0.2">
      <c r="A129" s="7" t="s">
        <v>387</v>
      </c>
      <c r="B129" s="7" t="s">
        <v>388</v>
      </c>
      <c r="C129" s="7" t="s">
        <v>299</v>
      </c>
      <c r="D129" s="4" t="s">
        <v>36</v>
      </c>
      <c r="E129" s="4" t="s">
        <v>28</v>
      </c>
      <c r="F129" s="7">
        <v>27531730</v>
      </c>
      <c r="G129" s="70"/>
      <c r="H129" s="70"/>
      <c r="I129" s="69">
        <v>3</v>
      </c>
      <c r="J129" s="5">
        <v>3</v>
      </c>
      <c r="K129" s="69">
        <v>5</v>
      </c>
      <c r="L129" s="5">
        <v>5</v>
      </c>
      <c r="M129" s="69">
        <v>5</v>
      </c>
      <c r="N129" s="5">
        <v>3</v>
      </c>
      <c r="O129" s="69">
        <v>4</v>
      </c>
      <c r="P129" s="5">
        <v>1</v>
      </c>
      <c r="Q129" s="69">
        <v>17</v>
      </c>
      <c r="R129" s="4">
        <v>12</v>
      </c>
      <c r="S129" s="77">
        <f t="shared" si="26"/>
        <v>14.5</v>
      </c>
      <c r="T129" s="39">
        <f t="shared" si="27"/>
        <v>5</v>
      </c>
      <c r="U129" s="39">
        <f t="shared" si="28"/>
        <v>3.5355339059327378</v>
      </c>
      <c r="V129" s="39"/>
      <c r="W129" s="39">
        <f t="shared" si="29"/>
        <v>14.5</v>
      </c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s="66" customFormat="1" ht="60" x14ac:dyDescent="0.2">
      <c r="A130" s="5" t="s">
        <v>389</v>
      </c>
      <c r="B130" s="5" t="s">
        <v>390</v>
      </c>
      <c r="C130" s="5" t="s">
        <v>391</v>
      </c>
      <c r="D130" s="5" t="s">
        <v>40</v>
      </c>
      <c r="E130" s="5" t="s">
        <v>28</v>
      </c>
      <c r="F130" s="5">
        <v>27340930</v>
      </c>
      <c r="G130" s="70"/>
      <c r="H130" s="70"/>
      <c r="I130" s="69">
        <v>2</v>
      </c>
      <c r="J130" s="5">
        <v>3</v>
      </c>
      <c r="K130" s="69">
        <v>4</v>
      </c>
      <c r="L130" s="5">
        <v>5</v>
      </c>
      <c r="M130" s="69">
        <v>1</v>
      </c>
      <c r="N130" s="5">
        <v>3</v>
      </c>
      <c r="O130" s="69">
        <v>1</v>
      </c>
      <c r="P130" s="5">
        <v>5</v>
      </c>
      <c r="Q130" s="69">
        <v>8</v>
      </c>
      <c r="R130" s="5">
        <v>18</v>
      </c>
      <c r="S130" s="77">
        <f t="shared" si="26"/>
        <v>13</v>
      </c>
      <c r="T130" s="45">
        <f t="shared" si="27"/>
        <v>10</v>
      </c>
      <c r="U130" s="45">
        <f t="shared" si="28"/>
        <v>7.0710678118654755</v>
      </c>
      <c r="V130" s="45">
        <v>12</v>
      </c>
      <c r="W130" s="148">
        <f>AVERAGE(Q130,R130,V130)</f>
        <v>12.666666666666666</v>
      </c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</row>
    <row r="131" spans="1:33" ht="60" x14ac:dyDescent="0.2">
      <c r="A131" s="4" t="s">
        <v>392</v>
      </c>
      <c r="B131" s="4" t="s">
        <v>393</v>
      </c>
      <c r="C131" s="4" t="s">
        <v>245</v>
      </c>
      <c r="D131" s="5" t="s">
        <v>40</v>
      </c>
      <c r="E131" s="4" t="s">
        <v>28</v>
      </c>
      <c r="F131" s="4">
        <v>27336440</v>
      </c>
      <c r="G131" s="70"/>
      <c r="H131" s="70"/>
      <c r="I131" s="69">
        <v>3</v>
      </c>
      <c r="J131" s="5">
        <v>3</v>
      </c>
      <c r="K131" s="69">
        <v>4</v>
      </c>
      <c r="L131" s="5">
        <v>5</v>
      </c>
      <c r="M131" s="69">
        <v>5</v>
      </c>
      <c r="N131" s="5">
        <v>5</v>
      </c>
      <c r="O131" s="69">
        <v>3</v>
      </c>
      <c r="P131" s="5">
        <v>5</v>
      </c>
      <c r="Q131" s="69">
        <v>15</v>
      </c>
      <c r="R131" s="4">
        <v>18</v>
      </c>
      <c r="S131" s="77">
        <f t="shared" si="26"/>
        <v>16.5</v>
      </c>
      <c r="T131" s="39">
        <f t="shared" si="27"/>
        <v>3</v>
      </c>
      <c r="U131" s="39">
        <f t="shared" si="28"/>
        <v>2.1213203435596424</v>
      </c>
      <c r="V131" s="39"/>
      <c r="W131" s="39">
        <f>S131</f>
        <v>16.5</v>
      </c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ht="90" x14ac:dyDescent="0.2">
      <c r="A132" s="4" t="s">
        <v>394</v>
      </c>
      <c r="B132" s="4" t="s">
        <v>395</v>
      </c>
      <c r="C132" s="4" t="s">
        <v>136</v>
      </c>
      <c r="D132" s="4" t="s">
        <v>40</v>
      </c>
      <c r="E132" s="4" t="s">
        <v>28</v>
      </c>
      <c r="F132" s="4">
        <v>26531862</v>
      </c>
      <c r="G132" s="70"/>
      <c r="H132" s="70"/>
      <c r="I132" s="76">
        <v>3</v>
      </c>
      <c r="J132" s="73">
        <v>4</v>
      </c>
      <c r="K132" s="69">
        <v>5</v>
      </c>
      <c r="L132" s="73">
        <v>5</v>
      </c>
      <c r="M132" s="69">
        <v>3</v>
      </c>
      <c r="N132" s="73">
        <v>4</v>
      </c>
      <c r="O132" s="69">
        <v>3</v>
      </c>
      <c r="P132" s="73">
        <v>2</v>
      </c>
      <c r="Q132" s="69">
        <v>14</v>
      </c>
      <c r="R132" s="4">
        <v>15</v>
      </c>
      <c r="S132" s="77">
        <f t="shared" si="26"/>
        <v>14.5</v>
      </c>
      <c r="T132" s="39">
        <f t="shared" si="27"/>
        <v>1</v>
      </c>
      <c r="U132" s="39">
        <f t="shared" si="28"/>
        <v>0.70710678118654757</v>
      </c>
      <c r="V132" s="39"/>
      <c r="W132" s="39">
        <f t="shared" ref="W132:W135" si="30">S132</f>
        <v>14.5</v>
      </c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ht="90" x14ac:dyDescent="0.2">
      <c r="A133" s="4" t="s">
        <v>396</v>
      </c>
      <c r="B133" s="4" t="s">
        <v>397</v>
      </c>
      <c r="C133" s="4" t="s">
        <v>398</v>
      </c>
      <c r="D133" s="4" t="s">
        <v>40</v>
      </c>
      <c r="E133" s="4" t="s">
        <v>28</v>
      </c>
      <c r="F133" s="4">
        <v>26951203</v>
      </c>
      <c r="G133" s="70"/>
      <c r="H133" s="70"/>
      <c r="I133" s="69">
        <v>3</v>
      </c>
      <c r="J133" s="5">
        <v>4</v>
      </c>
      <c r="K133" s="69">
        <v>5</v>
      </c>
      <c r="L133" s="5">
        <v>4</v>
      </c>
      <c r="M133" s="69">
        <v>5</v>
      </c>
      <c r="N133" s="5">
        <v>5</v>
      </c>
      <c r="O133" s="69">
        <v>2</v>
      </c>
      <c r="P133" s="5">
        <v>3</v>
      </c>
      <c r="Q133" s="69">
        <v>15</v>
      </c>
      <c r="R133" s="4">
        <v>16</v>
      </c>
      <c r="S133" s="77">
        <f t="shared" si="26"/>
        <v>15.5</v>
      </c>
      <c r="T133" s="39">
        <f t="shared" si="27"/>
        <v>1</v>
      </c>
      <c r="U133" s="39">
        <f t="shared" si="28"/>
        <v>0.70710678118654757</v>
      </c>
      <c r="V133" s="39"/>
      <c r="W133" s="39">
        <f t="shared" si="30"/>
        <v>15.5</v>
      </c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ht="30" x14ac:dyDescent="0.2">
      <c r="A134" s="4" t="s">
        <v>399</v>
      </c>
      <c r="B134" s="4" t="s">
        <v>400</v>
      </c>
      <c r="C134" s="4" t="s">
        <v>401</v>
      </c>
      <c r="D134" s="4" t="s">
        <v>40</v>
      </c>
      <c r="E134" s="4" t="s">
        <v>28</v>
      </c>
      <c r="F134" s="4">
        <v>27350934</v>
      </c>
      <c r="G134" s="70"/>
      <c r="H134" s="70"/>
      <c r="I134" s="69">
        <v>3</v>
      </c>
      <c r="J134" s="5">
        <v>3</v>
      </c>
      <c r="K134" s="69">
        <v>5</v>
      </c>
      <c r="L134" s="5">
        <v>5</v>
      </c>
      <c r="M134" s="69">
        <v>1</v>
      </c>
      <c r="N134" s="5">
        <v>4</v>
      </c>
      <c r="O134" s="69">
        <v>1</v>
      </c>
      <c r="P134" s="5">
        <v>1</v>
      </c>
      <c r="Q134" s="69">
        <v>10</v>
      </c>
      <c r="R134" s="4">
        <v>13</v>
      </c>
      <c r="S134" s="77">
        <f t="shared" si="26"/>
        <v>11.5</v>
      </c>
      <c r="T134" s="39">
        <f t="shared" si="27"/>
        <v>3</v>
      </c>
      <c r="U134" s="39">
        <f t="shared" si="28"/>
        <v>2.1213203435596424</v>
      </c>
      <c r="V134" s="39"/>
      <c r="W134" s="39">
        <f t="shared" si="30"/>
        <v>11.5</v>
      </c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ht="75" x14ac:dyDescent="0.2">
      <c r="A135" s="4" t="s">
        <v>402</v>
      </c>
      <c r="B135" s="4" t="s">
        <v>403</v>
      </c>
      <c r="C135" s="4" t="s">
        <v>404</v>
      </c>
      <c r="D135" s="4" t="s">
        <v>40</v>
      </c>
      <c r="E135" s="4" t="s">
        <v>28</v>
      </c>
      <c r="F135" s="4">
        <v>26949315</v>
      </c>
      <c r="G135" s="70"/>
      <c r="H135" s="70"/>
      <c r="I135" s="69">
        <v>3</v>
      </c>
      <c r="J135" s="5">
        <v>3</v>
      </c>
      <c r="K135" s="69">
        <v>3</v>
      </c>
      <c r="L135" s="5">
        <v>5</v>
      </c>
      <c r="M135" s="69">
        <v>1</v>
      </c>
      <c r="N135" s="5">
        <v>4</v>
      </c>
      <c r="O135" s="69">
        <v>1</v>
      </c>
      <c r="P135" s="5">
        <v>1</v>
      </c>
      <c r="Q135" s="69">
        <v>8</v>
      </c>
      <c r="R135" s="4">
        <v>13</v>
      </c>
      <c r="S135" s="77">
        <f t="shared" si="26"/>
        <v>10.5</v>
      </c>
      <c r="T135" s="39">
        <f t="shared" si="27"/>
        <v>5</v>
      </c>
      <c r="U135" s="39">
        <f t="shared" si="28"/>
        <v>3.5355339059327378</v>
      </c>
      <c r="V135" s="39"/>
      <c r="W135" s="39">
        <f t="shared" si="30"/>
        <v>10.5</v>
      </c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s="66" customFormat="1" ht="60" x14ac:dyDescent="0.2">
      <c r="A136" s="5" t="s">
        <v>405</v>
      </c>
      <c r="B136" s="5" t="s">
        <v>406</v>
      </c>
      <c r="C136" s="5" t="s">
        <v>356</v>
      </c>
      <c r="D136" s="5" t="s">
        <v>40</v>
      </c>
      <c r="E136" s="5" t="s">
        <v>28</v>
      </c>
      <c r="F136" s="5">
        <v>26932876</v>
      </c>
      <c r="G136" s="70"/>
      <c r="H136" s="70"/>
      <c r="I136" s="69">
        <v>2</v>
      </c>
      <c r="J136" s="5">
        <v>4</v>
      </c>
      <c r="K136" s="69">
        <v>4</v>
      </c>
      <c r="L136" s="5">
        <v>5</v>
      </c>
      <c r="M136" s="69">
        <v>3</v>
      </c>
      <c r="N136" s="5">
        <v>5</v>
      </c>
      <c r="O136" s="69">
        <v>1</v>
      </c>
      <c r="P136" s="5">
        <v>4</v>
      </c>
      <c r="Q136" s="69">
        <v>10</v>
      </c>
      <c r="R136" s="5">
        <v>18</v>
      </c>
      <c r="S136" s="77">
        <f t="shared" si="26"/>
        <v>14</v>
      </c>
      <c r="T136" s="45">
        <f t="shared" si="27"/>
        <v>8</v>
      </c>
      <c r="U136" s="45">
        <f t="shared" si="28"/>
        <v>5.6568542494923806</v>
      </c>
      <c r="V136" s="45">
        <v>11</v>
      </c>
      <c r="W136" s="45">
        <f>AVERAGE(Q136,R136,V136)</f>
        <v>13</v>
      </c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</row>
    <row r="137" spans="1:33" ht="60" x14ac:dyDescent="0.2">
      <c r="A137" s="7" t="s">
        <v>407</v>
      </c>
      <c r="B137" s="7" t="s">
        <v>408</v>
      </c>
      <c r="C137" s="7" t="s">
        <v>245</v>
      </c>
      <c r="D137" s="4" t="s">
        <v>40</v>
      </c>
      <c r="E137" s="4" t="s">
        <v>28</v>
      </c>
      <c r="F137" s="7">
        <v>27529816</v>
      </c>
      <c r="G137" s="70"/>
      <c r="H137" s="74"/>
      <c r="I137" s="69">
        <v>5</v>
      </c>
      <c r="J137" s="5">
        <v>4</v>
      </c>
      <c r="K137" s="69">
        <v>5</v>
      </c>
      <c r="L137" s="5">
        <v>5</v>
      </c>
      <c r="M137" s="69">
        <v>5</v>
      </c>
      <c r="N137" s="5">
        <v>5</v>
      </c>
      <c r="O137" s="69">
        <v>5</v>
      </c>
      <c r="P137" s="5">
        <v>5</v>
      </c>
      <c r="Q137" s="69">
        <v>20</v>
      </c>
      <c r="R137" s="4">
        <v>19</v>
      </c>
      <c r="S137" s="77">
        <f t="shared" si="26"/>
        <v>19.5</v>
      </c>
      <c r="T137" s="39">
        <f t="shared" si="27"/>
        <v>1</v>
      </c>
      <c r="U137" s="39">
        <f t="shared" si="28"/>
        <v>0.70710678118654757</v>
      </c>
      <c r="V137" s="39"/>
      <c r="W137" s="39">
        <f>S137</f>
        <v>19.5</v>
      </c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ht="75" x14ac:dyDescent="0.2">
      <c r="A138" s="4" t="s">
        <v>409</v>
      </c>
      <c r="B138" s="4" t="s">
        <v>410</v>
      </c>
      <c r="C138" s="4" t="s">
        <v>136</v>
      </c>
      <c r="D138" s="4" t="s">
        <v>40</v>
      </c>
      <c r="E138" s="4" t="s">
        <v>28</v>
      </c>
      <c r="F138" s="4">
        <v>25805897</v>
      </c>
      <c r="G138" s="70"/>
      <c r="H138" s="70"/>
      <c r="I138" s="69">
        <v>3</v>
      </c>
      <c r="J138" s="5">
        <v>2</v>
      </c>
      <c r="K138" s="69">
        <v>5</v>
      </c>
      <c r="L138" s="5">
        <v>5</v>
      </c>
      <c r="M138" s="69">
        <v>3</v>
      </c>
      <c r="N138" s="5">
        <v>3</v>
      </c>
      <c r="O138" s="69">
        <v>1</v>
      </c>
      <c r="P138" s="5">
        <v>4</v>
      </c>
      <c r="Q138" s="69">
        <v>12</v>
      </c>
      <c r="R138" s="4">
        <v>14</v>
      </c>
      <c r="S138" s="77">
        <f t="shared" si="26"/>
        <v>13</v>
      </c>
      <c r="T138" s="39">
        <f t="shared" si="27"/>
        <v>2</v>
      </c>
      <c r="U138" s="39">
        <f t="shared" si="28"/>
        <v>1.4142135623730951</v>
      </c>
      <c r="V138" s="39"/>
      <c r="W138" s="39">
        <f t="shared" ref="W138:W143" si="31">S138</f>
        <v>13</v>
      </c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ht="75" x14ac:dyDescent="0.2">
      <c r="A139" s="4" t="s">
        <v>411</v>
      </c>
      <c r="B139" s="4" t="s">
        <v>412</v>
      </c>
      <c r="C139" s="4" t="s">
        <v>413</v>
      </c>
      <c r="D139" s="4" t="s">
        <v>40</v>
      </c>
      <c r="E139" s="4" t="s">
        <v>28</v>
      </c>
      <c r="F139" s="4">
        <v>27381545</v>
      </c>
      <c r="G139" s="70"/>
      <c r="H139" s="70"/>
      <c r="I139" s="69">
        <v>3</v>
      </c>
      <c r="J139" s="5">
        <v>2</v>
      </c>
      <c r="K139" s="69">
        <v>3</v>
      </c>
      <c r="L139" s="5">
        <v>1</v>
      </c>
      <c r="M139" s="69">
        <v>3</v>
      </c>
      <c r="N139" s="5">
        <v>2</v>
      </c>
      <c r="O139" s="69">
        <v>1</v>
      </c>
      <c r="P139" s="5">
        <v>1</v>
      </c>
      <c r="Q139" s="69">
        <v>10</v>
      </c>
      <c r="R139" s="4">
        <v>6</v>
      </c>
      <c r="S139" s="77">
        <f t="shared" si="26"/>
        <v>8</v>
      </c>
      <c r="T139" s="39">
        <f t="shared" si="27"/>
        <v>4</v>
      </c>
      <c r="U139" s="39">
        <f t="shared" si="28"/>
        <v>2.8284271247461903</v>
      </c>
      <c r="V139" s="39"/>
      <c r="W139" s="39">
        <f t="shared" si="31"/>
        <v>8</v>
      </c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 ht="60" x14ac:dyDescent="0.2">
      <c r="A140" s="4" t="s">
        <v>414</v>
      </c>
      <c r="B140" s="4" t="s">
        <v>415</v>
      </c>
      <c r="C140" s="4" t="s">
        <v>416</v>
      </c>
      <c r="D140" s="4" t="s">
        <v>27</v>
      </c>
      <c r="E140" s="4" t="s">
        <v>28</v>
      </c>
      <c r="F140" s="4">
        <v>27338530</v>
      </c>
      <c r="G140" s="71"/>
      <c r="H140" s="70"/>
      <c r="I140" s="72">
        <v>2</v>
      </c>
      <c r="J140" s="5">
        <v>3</v>
      </c>
      <c r="K140" s="72">
        <v>2</v>
      </c>
      <c r="L140" s="5">
        <v>2</v>
      </c>
      <c r="M140" s="72">
        <v>3</v>
      </c>
      <c r="N140" s="5">
        <v>5</v>
      </c>
      <c r="O140" s="72">
        <v>4</v>
      </c>
      <c r="P140" s="5">
        <v>5</v>
      </c>
      <c r="Q140" s="69">
        <v>11</v>
      </c>
      <c r="R140" s="4">
        <v>15</v>
      </c>
      <c r="S140" s="77">
        <f t="shared" si="26"/>
        <v>13</v>
      </c>
      <c r="T140" s="39">
        <f t="shared" si="27"/>
        <v>4</v>
      </c>
      <c r="U140" s="39">
        <f t="shared" si="28"/>
        <v>2.8284271247461903</v>
      </c>
      <c r="V140" s="39"/>
      <c r="W140" s="39">
        <f t="shared" si="31"/>
        <v>13</v>
      </c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ht="75" x14ac:dyDescent="0.2">
      <c r="A141" s="4" t="s">
        <v>417</v>
      </c>
      <c r="B141" s="4" t="s">
        <v>418</v>
      </c>
      <c r="C141" s="4" t="s">
        <v>66</v>
      </c>
      <c r="D141" s="4" t="s">
        <v>40</v>
      </c>
      <c r="E141" s="4" t="s">
        <v>28</v>
      </c>
      <c r="F141" s="4">
        <v>27349521</v>
      </c>
      <c r="G141" s="70"/>
      <c r="H141" s="70"/>
      <c r="I141" s="69">
        <v>5</v>
      </c>
      <c r="J141" s="5">
        <v>5</v>
      </c>
      <c r="K141" s="69">
        <v>5</v>
      </c>
      <c r="L141" s="5">
        <v>5</v>
      </c>
      <c r="M141" s="69">
        <v>3</v>
      </c>
      <c r="N141" s="5">
        <v>3</v>
      </c>
      <c r="O141" s="69">
        <v>1</v>
      </c>
      <c r="P141" s="5">
        <v>2</v>
      </c>
      <c r="Q141" s="69">
        <v>14</v>
      </c>
      <c r="R141" s="4">
        <v>19</v>
      </c>
      <c r="S141" s="77">
        <f t="shared" ref="S141:S155" si="32">(Q141+R141)/2</f>
        <v>16.5</v>
      </c>
      <c r="T141" s="39">
        <f t="shared" si="27"/>
        <v>5</v>
      </c>
      <c r="U141" s="39">
        <f t="shared" si="28"/>
        <v>3.5355339059327378</v>
      </c>
      <c r="V141" s="39"/>
      <c r="W141" s="39">
        <f t="shared" si="31"/>
        <v>16.5</v>
      </c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ht="150" x14ac:dyDescent="0.2">
      <c r="A142" s="5" t="s">
        <v>1754</v>
      </c>
      <c r="B142" s="83" t="s">
        <v>419</v>
      </c>
      <c r="C142" s="4" t="s">
        <v>420</v>
      </c>
      <c r="D142" s="4" t="s">
        <v>36</v>
      </c>
      <c r="E142" s="4" t="s">
        <v>210</v>
      </c>
      <c r="F142" s="4">
        <v>27389463</v>
      </c>
      <c r="G142" s="69">
        <v>5</v>
      </c>
      <c r="H142" s="5">
        <v>5</v>
      </c>
      <c r="I142" s="69">
        <v>3</v>
      </c>
      <c r="J142" s="5">
        <v>2</v>
      </c>
      <c r="K142" s="70"/>
      <c r="L142" s="70"/>
      <c r="M142" s="69">
        <v>5</v>
      </c>
      <c r="N142" s="5">
        <v>3</v>
      </c>
      <c r="O142" s="69">
        <v>5</v>
      </c>
      <c r="P142" s="5">
        <v>4</v>
      </c>
      <c r="Q142" s="69">
        <v>18</v>
      </c>
      <c r="R142" s="4">
        <f>SUM(H142+J142+N142+P142)</f>
        <v>14</v>
      </c>
      <c r="S142" s="77">
        <f t="shared" si="32"/>
        <v>16</v>
      </c>
      <c r="T142" s="39">
        <f t="shared" si="27"/>
        <v>4</v>
      </c>
      <c r="U142" s="39">
        <f t="shared" si="28"/>
        <v>2.8284271247461903</v>
      </c>
      <c r="V142" s="39"/>
      <c r="W142" s="39">
        <f t="shared" si="31"/>
        <v>16</v>
      </c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ht="120" x14ac:dyDescent="0.2">
      <c r="A143" s="5" t="s">
        <v>1755</v>
      </c>
      <c r="B143" s="5" t="s">
        <v>421</v>
      </c>
      <c r="C143" s="7" t="s">
        <v>422</v>
      </c>
      <c r="D143" s="5" t="s">
        <v>36</v>
      </c>
      <c r="E143" s="4" t="s">
        <v>210</v>
      </c>
      <c r="F143" s="7">
        <v>27527818</v>
      </c>
      <c r="G143" s="69">
        <v>5</v>
      </c>
      <c r="H143" s="5">
        <v>5</v>
      </c>
      <c r="I143" s="76">
        <v>3</v>
      </c>
      <c r="J143" s="5">
        <v>1</v>
      </c>
      <c r="K143" s="70"/>
      <c r="L143" s="70"/>
      <c r="M143" s="69">
        <v>5</v>
      </c>
      <c r="N143" s="5">
        <v>5</v>
      </c>
      <c r="O143" s="69">
        <v>5</v>
      </c>
      <c r="P143" s="5">
        <v>4</v>
      </c>
      <c r="Q143" s="69">
        <v>18</v>
      </c>
      <c r="R143" s="4">
        <f>SUM(H143+J143+N143+P143)</f>
        <v>15</v>
      </c>
      <c r="S143" s="77">
        <f t="shared" si="32"/>
        <v>16.5</v>
      </c>
      <c r="T143" s="39">
        <f t="shared" si="27"/>
        <v>3</v>
      </c>
      <c r="U143" s="39">
        <f t="shared" si="28"/>
        <v>2.1213203435596424</v>
      </c>
      <c r="V143" s="39"/>
      <c r="W143" s="39">
        <f t="shared" si="31"/>
        <v>16.5</v>
      </c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s="66" customFormat="1" ht="75" x14ac:dyDescent="0.2">
      <c r="A144" s="5" t="s">
        <v>1756</v>
      </c>
      <c r="B144" s="5" t="s">
        <v>423</v>
      </c>
      <c r="C144" s="5" t="s">
        <v>424</v>
      </c>
      <c r="D144" s="5" t="s">
        <v>40</v>
      </c>
      <c r="E144" s="5" t="s">
        <v>210</v>
      </c>
      <c r="F144" s="5">
        <v>27275844</v>
      </c>
      <c r="G144" s="69">
        <v>5</v>
      </c>
      <c r="H144" s="5">
        <v>3</v>
      </c>
      <c r="I144" s="69">
        <v>4</v>
      </c>
      <c r="J144" s="5">
        <v>2</v>
      </c>
      <c r="K144" s="70"/>
      <c r="L144" s="70"/>
      <c r="M144" s="69">
        <v>4</v>
      </c>
      <c r="N144" s="5">
        <v>2</v>
      </c>
      <c r="O144" s="69">
        <v>5</v>
      </c>
      <c r="P144" s="5">
        <v>2</v>
      </c>
      <c r="Q144" s="69">
        <f t="shared" ref="Q144:Q152" si="33">SUM(G144+I144+M144+O144)</f>
        <v>18</v>
      </c>
      <c r="R144" s="5">
        <v>9</v>
      </c>
      <c r="S144" s="77">
        <f t="shared" si="32"/>
        <v>13.5</v>
      </c>
      <c r="T144" s="45">
        <f t="shared" si="27"/>
        <v>9</v>
      </c>
      <c r="U144" s="45">
        <f t="shared" si="28"/>
        <v>6.3639610306789276</v>
      </c>
      <c r="V144" s="45">
        <v>16</v>
      </c>
      <c r="W144" s="146">
        <f>AVERAGE(Q144,R144,V144)</f>
        <v>14.333333333333334</v>
      </c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</row>
    <row r="145" spans="1:33" ht="75" x14ac:dyDescent="0.2">
      <c r="A145" s="4" t="s">
        <v>1757</v>
      </c>
      <c r="B145" s="4" t="s">
        <v>425</v>
      </c>
      <c r="C145" s="4" t="s">
        <v>426</v>
      </c>
      <c r="D145" s="4" t="s">
        <v>36</v>
      </c>
      <c r="E145" s="4" t="s">
        <v>210</v>
      </c>
      <c r="F145" s="4">
        <v>27274326</v>
      </c>
      <c r="G145" s="69">
        <v>5</v>
      </c>
      <c r="H145" s="5">
        <v>3</v>
      </c>
      <c r="I145" s="69">
        <v>0</v>
      </c>
      <c r="J145" s="5">
        <v>0</v>
      </c>
      <c r="K145" s="70"/>
      <c r="L145" s="70"/>
      <c r="M145" s="69">
        <v>3</v>
      </c>
      <c r="N145" s="5">
        <v>5</v>
      </c>
      <c r="O145" s="69">
        <v>3</v>
      </c>
      <c r="P145" s="5">
        <v>3</v>
      </c>
      <c r="Q145" s="69">
        <f t="shared" si="33"/>
        <v>11</v>
      </c>
      <c r="R145" s="4">
        <v>11</v>
      </c>
      <c r="S145" s="77">
        <f t="shared" si="32"/>
        <v>11</v>
      </c>
      <c r="T145" s="39">
        <f t="shared" si="27"/>
        <v>0</v>
      </c>
      <c r="U145" s="39">
        <f t="shared" si="28"/>
        <v>0</v>
      </c>
      <c r="V145" s="39"/>
      <c r="W145" s="39">
        <f>S145</f>
        <v>11</v>
      </c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ht="105" x14ac:dyDescent="0.2">
      <c r="A146" s="5" t="s">
        <v>237</v>
      </c>
      <c r="B146" s="4" t="s">
        <v>427</v>
      </c>
      <c r="C146" s="4" t="s">
        <v>239</v>
      </c>
      <c r="D146" s="4" t="s">
        <v>40</v>
      </c>
      <c r="E146" s="4" t="s">
        <v>210</v>
      </c>
      <c r="F146" s="4">
        <v>27330653</v>
      </c>
      <c r="G146" s="69">
        <v>5</v>
      </c>
      <c r="H146" s="5">
        <v>5</v>
      </c>
      <c r="I146" s="69">
        <v>0</v>
      </c>
      <c r="J146" s="5">
        <v>0</v>
      </c>
      <c r="K146" s="70"/>
      <c r="L146" s="70"/>
      <c r="M146" s="69">
        <v>5</v>
      </c>
      <c r="N146" s="5">
        <v>5</v>
      </c>
      <c r="O146" s="69">
        <v>5</v>
      </c>
      <c r="P146" s="5">
        <v>3</v>
      </c>
      <c r="Q146" s="69">
        <f t="shared" si="33"/>
        <v>15</v>
      </c>
      <c r="R146" s="4">
        <f>SUM(H146+J146+N146+P146)</f>
        <v>13</v>
      </c>
      <c r="S146" s="77">
        <f t="shared" si="32"/>
        <v>14</v>
      </c>
      <c r="T146" s="39">
        <f t="shared" si="27"/>
        <v>2</v>
      </c>
      <c r="U146" s="39">
        <f t="shared" si="28"/>
        <v>1.4142135623730951</v>
      </c>
      <c r="V146" s="39"/>
      <c r="W146" s="39">
        <f t="shared" ref="W146:W149" si="34">S146</f>
        <v>14</v>
      </c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ht="120" x14ac:dyDescent="0.2">
      <c r="A147" s="4" t="s">
        <v>1361</v>
      </c>
      <c r="B147" s="4" t="s">
        <v>428</v>
      </c>
      <c r="C147" s="4" t="s">
        <v>429</v>
      </c>
      <c r="D147" s="4" t="s">
        <v>36</v>
      </c>
      <c r="E147" s="4" t="s">
        <v>210</v>
      </c>
      <c r="F147" s="4">
        <v>27277496</v>
      </c>
      <c r="G147" s="69">
        <v>5</v>
      </c>
      <c r="H147" s="5">
        <v>5</v>
      </c>
      <c r="I147" s="69">
        <v>0</v>
      </c>
      <c r="J147" s="5">
        <v>0</v>
      </c>
      <c r="K147" s="70"/>
      <c r="L147" s="70"/>
      <c r="M147" s="69">
        <v>3</v>
      </c>
      <c r="N147" s="5">
        <v>4</v>
      </c>
      <c r="O147" s="69">
        <v>3</v>
      </c>
      <c r="P147" s="5">
        <v>2</v>
      </c>
      <c r="Q147" s="69">
        <f t="shared" si="33"/>
        <v>11</v>
      </c>
      <c r="R147" s="4">
        <v>11</v>
      </c>
      <c r="S147" s="77">
        <f t="shared" si="32"/>
        <v>11</v>
      </c>
      <c r="T147" s="39">
        <f t="shared" si="27"/>
        <v>0</v>
      </c>
      <c r="U147" s="39">
        <f t="shared" si="28"/>
        <v>0</v>
      </c>
      <c r="V147" s="39"/>
      <c r="W147" s="39">
        <f t="shared" si="34"/>
        <v>11</v>
      </c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ht="90" x14ac:dyDescent="0.2">
      <c r="A148" s="5" t="s">
        <v>1758</v>
      </c>
      <c r="B148" s="5" t="s">
        <v>430</v>
      </c>
      <c r="C148" s="5" t="s">
        <v>319</v>
      </c>
      <c r="D148" s="5" t="s">
        <v>40</v>
      </c>
      <c r="E148" s="4" t="s">
        <v>210</v>
      </c>
      <c r="F148" s="4">
        <v>27299563</v>
      </c>
      <c r="G148" s="69">
        <v>5</v>
      </c>
      <c r="H148" s="5">
        <v>5</v>
      </c>
      <c r="I148" s="69">
        <v>4</v>
      </c>
      <c r="J148" s="5">
        <v>4</v>
      </c>
      <c r="K148" s="70"/>
      <c r="L148" s="70"/>
      <c r="M148" s="69">
        <v>5</v>
      </c>
      <c r="N148" s="5">
        <v>1</v>
      </c>
      <c r="O148" s="69">
        <v>4</v>
      </c>
      <c r="P148" s="5">
        <v>2</v>
      </c>
      <c r="Q148" s="69">
        <f t="shared" si="33"/>
        <v>18</v>
      </c>
      <c r="R148" s="4">
        <v>12</v>
      </c>
      <c r="S148" s="77">
        <f t="shared" si="32"/>
        <v>15</v>
      </c>
      <c r="T148" s="39">
        <f t="shared" si="27"/>
        <v>6</v>
      </c>
      <c r="U148" s="39">
        <f t="shared" si="28"/>
        <v>4.2426406871192848</v>
      </c>
      <c r="V148" s="39"/>
      <c r="W148" s="39">
        <f t="shared" si="34"/>
        <v>15</v>
      </c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ht="45" x14ac:dyDescent="0.2">
      <c r="A149" s="4" t="s">
        <v>1759</v>
      </c>
      <c r="B149" s="4" t="s">
        <v>431</v>
      </c>
      <c r="C149" s="4" t="s">
        <v>432</v>
      </c>
      <c r="D149" s="4" t="s">
        <v>40</v>
      </c>
      <c r="E149" s="4" t="s">
        <v>210</v>
      </c>
      <c r="F149" s="4">
        <v>27543508</v>
      </c>
      <c r="G149" s="69">
        <v>5</v>
      </c>
      <c r="H149" s="5">
        <v>5</v>
      </c>
      <c r="I149" s="69">
        <v>3</v>
      </c>
      <c r="J149" s="73">
        <v>1</v>
      </c>
      <c r="K149" s="70"/>
      <c r="L149" s="70"/>
      <c r="M149" s="69">
        <v>5</v>
      </c>
      <c r="N149" s="5">
        <v>4</v>
      </c>
      <c r="O149" s="69">
        <v>4</v>
      </c>
      <c r="P149" s="5">
        <v>4</v>
      </c>
      <c r="Q149" s="69">
        <f t="shared" si="33"/>
        <v>17</v>
      </c>
      <c r="R149" s="4">
        <v>14</v>
      </c>
      <c r="S149" s="77">
        <f t="shared" si="32"/>
        <v>15.5</v>
      </c>
      <c r="T149" s="39">
        <f t="shared" si="27"/>
        <v>3</v>
      </c>
      <c r="U149" s="39">
        <f t="shared" si="28"/>
        <v>2.1213203435596424</v>
      </c>
      <c r="V149" s="39"/>
      <c r="W149" s="39">
        <f t="shared" si="34"/>
        <v>15.5</v>
      </c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ht="90" x14ac:dyDescent="0.2">
      <c r="A150" s="5" t="s">
        <v>1760</v>
      </c>
      <c r="B150" s="4" t="s">
        <v>433</v>
      </c>
      <c r="C150" s="4" t="s">
        <v>189</v>
      </c>
      <c r="D150" s="4" t="s">
        <v>36</v>
      </c>
      <c r="E150" s="4" t="s">
        <v>210</v>
      </c>
      <c r="F150" s="4">
        <v>27572514</v>
      </c>
      <c r="G150" s="69">
        <v>5</v>
      </c>
      <c r="H150" s="5">
        <v>5</v>
      </c>
      <c r="I150" s="69">
        <v>0</v>
      </c>
      <c r="J150" s="5">
        <v>0</v>
      </c>
      <c r="K150" s="70"/>
      <c r="L150" s="70"/>
      <c r="M150" s="69">
        <v>5</v>
      </c>
      <c r="N150" s="5">
        <v>5</v>
      </c>
      <c r="O150" s="69">
        <v>5</v>
      </c>
      <c r="P150" s="5">
        <v>4</v>
      </c>
      <c r="Q150" s="69">
        <f t="shared" si="33"/>
        <v>15</v>
      </c>
      <c r="R150" s="4">
        <f>SUM(H150+J150+N150+P150)</f>
        <v>14</v>
      </c>
      <c r="S150" s="77">
        <f t="shared" si="32"/>
        <v>14.5</v>
      </c>
      <c r="T150" s="39">
        <f t="shared" si="27"/>
        <v>1</v>
      </c>
      <c r="U150" s="39">
        <f t="shared" ref="U150:U164" si="35">STDEV(Q150:R150)</f>
        <v>0.70710678118654757</v>
      </c>
      <c r="V150" s="39"/>
      <c r="W150" s="39">
        <f>S150</f>
        <v>14.5</v>
      </c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s="66" customFormat="1" ht="45" x14ac:dyDescent="0.2">
      <c r="A151" s="5" t="s">
        <v>1761</v>
      </c>
      <c r="B151" s="5" t="s">
        <v>434</v>
      </c>
      <c r="C151" s="5" t="s">
        <v>420</v>
      </c>
      <c r="D151" s="5" t="s">
        <v>36</v>
      </c>
      <c r="E151" s="5" t="s">
        <v>210</v>
      </c>
      <c r="F151" s="5">
        <v>27389614</v>
      </c>
      <c r="G151" s="69">
        <v>5</v>
      </c>
      <c r="H151" s="5">
        <v>5</v>
      </c>
      <c r="I151" s="69">
        <v>3</v>
      </c>
      <c r="J151" s="5">
        <v>0</v>
      </c>
      <c r="K151" s="70"/>
      <c r="L151" s="70"/>
      <c r="M151" s="69">
        <v>5</v>
      </c>
      <c r="N151" s="5">
        <v>3</v>
      </c>
      <c r="O151" s="69">
        <v>5</v>
      </c>
      <c r="P151" s="5">
        <v>3</v>
      </c>
      <c r="Q151" s="69">
        <f t="shared" si="33"/>
        <v>18</v>
      </c>
      <c r="R151" s="5">
        <f>SUM(H151+J151+N151+P151)</f>
        <v>11</v>
      </c>
      <c r="S151" s="77">
        <f t="shared" si="32"/>
        <v>14.5</v>
      </c>
      <c r="T151" s="45">
        <f t="shared" si="27"/>
        <v>7</v>
      </c>
      <c r="U151" s="45">
        <f t="shared" si="35"/>
        <v>4.9497474683058327</v>
      </c>
      <c r="V151" s="45">
        <v>11</v>
      </c>
      <c r="W151" s="148">
        <f>AVERAGE(Q151,R151,V151)</f>
        <v>13.333333333333334</v>
      </c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33" s="66" customFormat="1" ht="30" x14ac:dyDescent="0.2">
      <c r="A152" s="5" t="s">
        <v>1762</v>
      </c>
      <c r="B152" s="5" t="s">
        <v>435</v>
      </c>
      <c r="C152" s="5" t="s">
        <v>436</v>
      </c>
      <c r="D152" s="5" t="s">
        <v>36</v>
      </c>
      <c r="E152" s="5" t="s">
        <v>210</v>
      </c>
      <c r="F152" s="5">
        <v>27318289</v>
      </c>
      <c r="G152" s="69">
        <v>4</v>
      </c>
      <c r="H152" s="5">
        <v>3</v>
      </c>
      <c r="I152" s="69">
        <v>0</v>
      </c>
      <c r="J152" s="5">
        <v>0</v>
      </c>
      <c r="K152" s="70"/>
      <c r="L152" s="70"/>
      <c r="M152" s="69">
        <v>5</v>
      </c>
      <c r="N152" s="5">
        <v>1</v>
      </c>
      <c r="O152" s="69">
        <v>4</v>
      </c>
      <c r="P152" s="5">
        <v>2</v>
      </c>
      <c r="Q152" s="69">
        <f t="shared" si="33"/>
        <v>13</v>
      </c>
      <c r="R152" s="5">
        <v>6</v>
      </c>
      <c r="S152" s="77">
        <f t="shared" si="32"/>
        <v>9.5</v>
      </c>
      <c r="T152" s="45">
        <f t="shared" si="27"/>
        <v>7</v>
      </c>
      <c r="U152" s="45">
        <f t="shared" si="35"/>
        <v>4.9497474683058327</v>
      </c>
      <c r="V152" s="45">
        <v>10</v>
      </c>
      <c r="W152" s="148">
        <f>AVERAGE(Q152,R152,V152)</f>
        <v>9.6666666666666661</v>
      </c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</row>
    <row r="153" spans="1:33" ht="75" x14ac:dyDescent="0.2">
      <c r="A153" s="5" t="s">
        <v>437</v>
      </c>
      <c r="B153" s="5" t="s">
        <v>438</v>
      </c>
      <c r="C153" s="5" t="s">
        <v>439</v>
      </c>
      <c r="D153" s="5" t="s">
        <v>36</v>
      </c>
      <c r="E153" s="5" t="s">
        <v>210</v>
      </c>
      <c r="F153" s="5">
        <v>27358017</v>
      </c>
      <c r="G153" s="69">
        <v>4</v>
      </c>
      <c r="H153" s="5">
        <v>5</v>
      </c>
      <c r="I153" s="69">
        <v>0</v>
      </c>
      <c r="J153" s="5">
        <v>1</v>
      </c>
      <c r="K153" s="70"/>
      <c r="L153" s="70"/>
      <c r="M153" s="69">
        <v>4</v>
      </c>
      <c r="N153" s="5">
        <v>5</v>
      </c>
      <c r="O153" s="69">
        <v>2</v>
      </c>
      <c r="P153" s="5">
        <v>5</v>
      </c>
      <c r="Q153" s="69">
        <v>10</v>
      </c>
      <c r="R153" s="4">
        <v>16</v>
      </c>
      <c r="S153" s="77">
        <f t="shared" si="32"/>
        <v>13</v>
      </c>
      <c r="T153" s="39">
        <f t="shared" si="27"/>
        <v>6</v>
      </c>
      <c r="U153" s="39">
        <f t="shared" si="35"/>
        <v>4.2426406871192848</v>
      </c>
      <c r="V153" s="39"/>
      <c r="W153" s="39">
        <f>S153</f>
        <v>13</v>
      </c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ht="45" x14ac:dyDescent="0.2">
      <c r="A154" s="5" t="s">
        <v>440</v>
      </c>
      <c r="B154" s="5" t="s">
        <v>441</v>
      </c>
      <c r="C154" s="5" t="s">
        <v>189</v>
      </c>
      <c r="D154" s="5" t="s">
        <v>27</v>
      </c>
      <c r="E154" s="5" t="s">
        <v>210</v>
      </c>
      <c r="F154" s="5">
        <v>27349809</v>
      </c>
      <c r="G154" s="69">
        <v>5</v>
      </c>
      <c r="H154" s="5">
        <v>5</v>
      </c>
      <c r="I154" s="76">
        <v>0</v>
      </c>
      <c r="J154" s="5">
        <v>1</v>
      </c>
      <c r="K154" s="70"/>
      <c r="L154" s="70"/>
      <c r="M154" s="69">
        <v>3</v>
      </c>
      <c r="N154" s="5">
        <v>5</v>
      </c>
      <c r="O154" s="69">
        <v>3</v>
      </c>
      <c r="P154" s="5">
        <v>5</v>
      </c>
      <c r="Q154" s="69">
        <v>11</v>
      </c>
      <c r="R154" s="5">
        <v>16</v>
      </c>
      <c r="S154" s="77">
        <f t="shared" si="32"/>
        <v>13.5</v>
      </c>
      <c r="T154" s="39">
        <f t="shared" si="27"/>
        <v>5</v>
      </c>
      <c r="U154" s="39">
        <f t="shared" si="35"/>
        <v>3.5355339059327378</v>
      </c>
      <c r="V154" s="39"/>
      <c r="W154" s="39">
        <f t="shared" ref="W154:W164" si="36">S154</f>
        <v>13.5</v>
      </c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ht="30" x14ac:dyDescent="0.2">
      <c r="A155" s="84" t="s">
        <v>442</v>
      </c>
      <c r="B155" s="84" t="s">
        <v>443</v>
      </c>
      <c r="C155" s="5" t="s">
        <v>164</v>
      </c>
      <c r="D155" s="5" t="s">
        <v>40</v>
      </c>
      <c r="E155" s="5" t="s">
        <v>210</v>
      </c>
      <c r="F155" s="84">
        <v>27542292</v>
      </c>
      <c r="G155" s="69">
        <v>5</v>
      </c>
      <c r="H155" s="5">
        <v>5</v>
      </c>
      <c r="I155" s="69">
        <v>2</v>
      </c>
      <c r="J155" s="73">
        <v>1</v>
      </c>
      <c r="K155" s="70"/>
      <c r="L155" s="70"/>
      <c r="M155" s="69">
        <v>5</v>
      </c>
      <c r="N155" s="5">
        <v>5</v>
      </c>
      <c r="O155" s="69">
        <v>3</v>
      </c>
      <c r="P155" s="5">
        <v>4</v>
      </c>
      <c r="Q155" s="69">
        <v>15</v>
      </c>
      <c r="R155" s="4">
        <v>15</v>
      </c>
      <c r="S155" s="77">
        <f t="shared" si="32"/>
        <v>15</v>
      </c>
      <c r="T155" s="39">
        <f t="shared" si="27"/>
        <v>0</v>
      </c>
      <c r="U155" s="39">
        <f t="shared" si="35"/>
        <v>0</v>
      </c>
      <c r="V155" s="39"/>
      <c r="W155" s="39">
        <f t="shared" si="36"/>
        <v>15</v>
      </c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ht="90" x14ac:dyDescent="0.2">
      <c r="A156" s="4" t="s">
        <v>444</v>
      </c>
      <c r="B156" s="83" t="s">
        <v>445</v>
      </c>
      <c r="C156" s="4" t="s">
        <v>446</v>
      </c>
      <c r="D156" s="4" t="s">
        <v>40</v>
      </c>
      <c r="E156" s="4" t="s">
        <v>28</v>
      </c>
      <c r="F156" s="4">
        <v>27429625</v>
      </c>
      <c r="G156" s="70"/>
      <c r="H156" s="70"/>
      <c r="I156" s="69">
        <v>4</v>
      </c>
      <c r="J156" s="85">
        <v>2</v>
      </c>
      <c r="K156" s="69">
        <v>2</v>
      </c>
      <c r="L156" s="85">
        <v>2</v>
      </c>
      <c r="M156" s="69">
        <v>3</v>
      </c>
      <c r="N156" s="85">
        <v>3</v>
      </c>
      <c r="O156" s="69">
        <v>1</v>
      </c>
      <c r="P156" s="85">
        <v>0</v>
      </c>
      <c r="Q156" s="69">
        <f t="shared" ref="Q156:Q164" si="37">I156+K156+M156+O156</f>
        <v>10</v>
      </c>
      <c r="R156" s="10">
        <f t="shared" ref="R156:R164" si="38">J156+L156+N156+P156</f>
        <v>7</v>
      </c>
      <c r="S156" s="77">
        <f t="shared" ref="S156:S164" si="39">AVERAGE(Q156:R156)</f>
        <v>8.5</v>
      </c>
      <c r="T156" s="39">
        <f t="shared" si="27"/>
        <v>3</v>
      </c>
      <c r="U156" s="39">
        <f t="shared" si="35"/>
        <v>2.1213203435596424</v>
      </c>
      <c r="V156" s="39"/>
      <c r="W156" s="39">
        <f t="shared" si="36"/>
        <v>8.5</v>
      </c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ht="60" x14ac:dyDescent="0.2">
      <c r="A157" s="5" t="s">
        <v>449</v>
      </c>
      <c r="B157" s="86" t="s">
        <v>450</v>
      </c>
      <c r="C157" s="5" t="s">
        <v>451</v>
      </c>
      <c r="D157" s="5" t="s">
        <v>40</v>
      </c>
      <c r="E157" s="4" t="s">
        <v>28</v>
      </c>
      <c r="F157" s="4">
        <v>26865155</v>
      </c>
      <c r="G157" s="70"/>
      <c r="H157" s="70"/>
      <c r="I157" s="69">
        <v>1</v>
      </c>
      <c r="J157" s="5">
        <v>3</v>
      </c>
      <c r="K157" s="69">
        <v>2</v>
      </c>
      <c r="L157" s="5">
        <v>3</v>
      </c>
      <c r="M157" s="69">
        <v>2</v>
      </c>
      <c r="N157" s="5">
        <v>3</v>
      </c>
      <c r="O157" s="69">
        <v>3</v>
      </c>
      <c r="P157" s="5">
        <v>3</v>
      </c>
      <c r="Q157" s="69">
        <f t="shared" si="37"/>
        <v>8</v>
      </c>
      <c r="R157" s="10">
        <f t="shared" si="38"/>
        <v>12</v>
      </c>
      <c r="S157" s="77">
        <f t="shared" si="39"/>
        <v>10</v>
      </c>
      <c r="T157" s="39">
        <f t="shared" si="27"/>
        <v>4</v>
      </c>
      <c r="U157" s="39">
        <f t="shared" si="35"/>
        <v>2.8284271247461903</v>
      </c>
      <c r="V157" s="39"/>
      <c r="W157" s="39">
        <f t="shared" si="36"/>
        <v>10</v>
      </c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ht="90" x14ac:dyDescent="0.2">
      <c r="A158" s="4" t="s">
        <v>454</v>
      </c>
      <c r="B158" s="83" t="s">
        <v>455</v>
      </c>
      <c r="C158" s="4" t="s">
        <v>152</v>
      </c>
      <c r="D158" s="4" t="s">
        <v>36</v>
      </c>
      <c r="E158" s="4" t="s">
        <v>28</v>
      </c>
      <c r="F158" s="4">
        <v>26272101</v>
      </c>
      <c r="G158" s="70"/>
      <c r="H158" s="70"/>
      <c r="I158" s="69">
        <v>2</v>
      </c>
      <c r="J158" s="5">
        <v>3</v>
      </c>
      <c r="K158" s="69">
        <v>4</v>
      </c>
      <c r="L158" s="5">
        <v>3</v>
      </c>
      <c r="M158" s="69">
        <v>5</v>
      </c>
      <c r="N158" s="5">
        <v>3</v>
      </c>
      <c r="O158" s="69">
        <v>5</v>
      </c>
      <c r="P158" s="5">
        <v>3</v>
      </c>
      <c r="Q158" s="69">
        <f t="shared" si="37"/>
        <v>16</v>
      </c>
      <c r="R158" s="10">
        <f t="shared" si="38"/>
        <v>12</v>
      </c>
      <c r="S158" s="77">
        <f t="shared" si="39"/>
        <v>14</v>
      </c>
      <c r="T158" s="39">
        <f t="shared" si="27"/>
        <v>4</v>
      </c>
      <c r="U158" s="39">
        <f t="shared" si="35"/>
        <v>2.8284271247461903</v>
      </c>
      <c r="V158" s="39"/>
      <c r="W158" s="39">
        <f t="shared" si="36"/>
        <v>14</v>
      </c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ht="120" x14ac:dyDescent="0.2">
      <c r="A159" s="4" t="s">
        <v>456</v>
      </c>
      <c r="B159" s="83" t="s">
        <v>457</v>
      </c>
      <c r="C159" s="4" t="s">
        <v>189</v>
      </c>
      <c r="D159" s="4" t="s">
        <v>36</v>
      </c>
      <c r="E159" s="4" t="s">
        <v>28</v>
      </c>
      <c r="F159" s="4">
        <v>26160337</v>
      </c>
      <c r="G159" s="71"/>
      <c r="H159" s="70"/>
      <c r="I159" s="72">
        <v>1</v>
      </c>
      <c r="J159" s="5">
        <v>1</v>
      </c>
      <c r="K159" s="72">
        <v>2</v>
      </c>
      <c r="L159" s="5">
        <v>1</v>
      </c>
      <c r="M159" s="72">
        <v>1</v>
      </c>
      <c r="N159" s="5">
        <v>1</v>
      </c>
      <c r="O159" s="72">
        <v>3</v>
      </c>
      <c r="P159" s="5">
        <v>1</v>
      </c>
      <c r="Q159" s="69">
        <f t="shared" si="37"/>
        <v>7</v>
      </c>
      <c r="R159" s="10">
        <f t="shared" si="38"/>
        <v>4</v>
      </c>
      <c r="S159" s="77">
        <f t="shared" si="39"/>
        <v>5.5</v>
      </c>
      <c r="T159" s="39">
        <f t="shared" si="27"/>
        <v>3</v>
      </c>
      <c r="U159" s="39">
        <f t="shared" si="35"/>
        <v>2.1213203435596424</v>
      </c>
      <c r="V159" s="39"/>
      <c r="W159" s="39">
        <f t="shared" si="36"/>
        <v>5.5</v>
      </c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ht="135" x14ac:dyDescent="0.2">
      <c r="A160" s="4" t="s">
        <v>458</v>
      </c>
      <c r="B160" s="83" t="s">
        <v>459</v>
      </c>
      <c r="C160" s="4" t="s">
        <v>460</v>
      </c>
      <c r="D160" s="4" t="s">
        <v>40</v>
      </c>
      <c r="E160" s="4" t="s">
        <v>28</v>
      </c>
      <c r="F160" s="4">
        <v>25561688</v>
      </c>
      <c r="G160" s="70"/>
      <c r="H160" s="70"/>
      <c r="I160" s="69">
        <v>5</v>
      </c>
      <c r="J160" s="85">
        <v>2</v>
      </c>
      <c r="K160" s="69">
        <v>4</v>
      </c>
      <c r="L160" s="85">
        <v>2</v>
      </c>
      <c r="M160" s="69">
        <v>4</v>
      </c>
      <c r="N160" s="85">
        <v>5</v>
      </c>
      <c r="O160" s="69">
        <v>1</v>
      </c>
      <c r="P160" s="85">
        <v>3</v>
      </c>
      <c r="Q160" s="69">
        <f t="shared" si="37"/>
        <v>14</v>
      </c>
      <c r="R160" s="10">
        <f t="shared" si="38"/>
        <v>12</v>
      </c>
      <c r="S160" s="77">
        <f t="shared" si="39"/>
        <v>13</v>
      </c>
      <c r="T160" s="39">
        <f t="shared" si="27"/>
        <v>2</v>
      </c>
      <c r="U160" s="39">
        <f t="shared" si="35"/>
        <v>1.4142135623730951</v>
      </c>
      <c r="V160" s="39"/>
      <c r="W160" s="39">
        <f t="shared" si="36"/>
        <v>13</v>
      </c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 ht="120" x14ac:dyDescent="0.2">
      <c r="A161" s="4" t="s">
        <v>461</v>
      </c>
      <c r="B161" s="83" t="s">
        <v>462</v>
      </c>
      <c r="C161" s="4" t="s">
        <v>463</v>
      </c>
      <c r="D161" s="4" t="s">
        <v>40</v>
      </c>
      <c r="E161" s="4" t="s">
        <v>28</v>
      </c>
      <c r="F161" s="4">
        <v>26223284</v>
      </c>
      <c r="G161" s="70"/>
      <c r="H161" s="70"/>
      <c r="I161" s="69">
        <v>1</v>
      </c>
      <c r="J161" s="5">
        <v>1</v>
      </c>
      <c r="K161" s="69">
        <v>5</v>
      </c>
      <c r="L161" s="5">
        <v>3</v>
      </c>
      <c r="M161" s="69">
        <v>4</v>
      </c>
      <c r="N161" s="5">
        <v>4</v>
      </c>
      <c r="O161" s="69">
        <v>4</v>
      </c>
      <c r="P161" s="5">
        <v>5</v>
      </c>
      <c r="Q161" s="69">
        <f t="shared" si="37"/>
        <v>14</v>
      </c>
      <c r="R161" s="10">
        <f t="shared" si="38"/>
        <v>13</v>
      </c>
      <c r="S161" s="77">
        <f t="shared" si="39"/>
        <v>13.5</v>
      </c>
      <c r="T161" s="39">
        <f t="shared" si="27"/>
        <v>1</v>
      </c>
      <c r="U161" s="39">
        <f t="shared" si="35"/>
        <v>0.70710678118654757</v>
      </c>
      <c r="V161" s="39"/>
      <c r="W161" s="39">
        <f>S161</f>
        <v>13.5</v>
      </c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ht="45" x14ac:dyDescent="0.2">
      <c r="A162" s="4" t="s">
        <v>464</v>
      </c>
      <c r="B162" s="83" t="s">
        <v>465</v>
      </c>
      <c r="C162" s="4" t="s">
        <v>1737</v>
      </c>
      <c r="D162" s="4" t="s">
        <v>40</v>
      </c>
      <c r="E162" s="4" t="s">
        <v>28</v>
      </c>
      <c r="F162" s="4">
        <v>26284634</v>
      </c>
      <c r="G162" s="70"/>
      <c r="H162" s="70"/>
      <c r="I162" s="69">
        <v>5</v>
      </c>
      <c r="J162" s="73">
        <v>4</v>
      </c>
      <c r="K162" s="69">
        <v>4</v>
      </c>
      <c r="L162" s="5">
        <v>4</v>
      </c>
      <c r="M162" s="69">
        <v>4</v>
      </c>
      <c r="N162" s="5">
        <v>3</v>
      </c>
      <c r="O162" s="69">
        <v>5</v>
      </c>
      <c r="P162" s="5">
        <v>3</v>
      </c>
      <c r="Q162" s="69">
        <f t="shared" si="37"/>
        <v>18</v>
      </c>
      <c r="R162" s="10">
        <f t="shared" si="38"/>
        <v>14</v>
      </c>
      <c r="S162" s="77">
        <f t="shared" si="39"/>
        <v>16</v>
      </c>
      <c r="T162" s="39">
        <f t="shared" si="27"/>
        <v>4</v>
      </c>
      <c r="U162" s="39">
        <f t="shared" si="35"/>
        <v>2.8284271247461903</v>
      </c>
      <c r="V162" s="39"/>
      <c r="W162" s="39">
        <f t="shared" si="36"/>
        <v>16</v>
      </c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ht="60" x14ac:dyDescent="0.2">
      <c r="A163" s="4" t="s">
        <v>466</v>
      </c>
      <c r="B163" s="83" t="s">
        <v>467</v>
      </c>
      <c r="C163" s="4" t="s">
        <v>468</v>
      </c>
      <c r="D163" s="4" t="s">
        <v>40</v>
      </c>
      <c r="E163" s="4" t="s">
        <v>28</v>
      </c>
      <c r="F163" s="87">
        <v>26671318</v>
      </c>
      <c r="G163" s="70"/>
      <c r="H163" s="70"/>
      <c r="I163" s="69">
        <v>4</v>
      </c>
      <c r="J163" s="5">
        <v>1</v>
      </c>
      <c r="K163" s="69">
        <v>5</v>
      </c>
      <c r="L163" s="5">
        <v>5</v>
      </c>
      <c r="M163" s="69">
        <v>5</v>
      </c>
      <c r="N163" s="5">
        <v>5</v>
      </c>
      <c r="O163" s="69">
        <v>3</v>
      </c>
      <c r="P163" s="5">
        <v>5</v>
      </c>
      <c r="Q163" s="69">
        <f t="shared" si="37"/>
        <v>17</v>
      </c>
      <c r="R163" s="10">
        <f t="shared" si="38"/>
        <v>16</v>
      </c>
      <c r="S163" s="77">
        <f t="shared" si="39"/>
        <v>16.5</v>
      </c>
      <c r="T163" s="39">
        <f t="shared" si="27"/>
        <v>1</v>
      </c>
      <c r="U163" s="39">
        <f t="shared" si="35"/>
        <v>0.70710678118654757</v>
      </c>
      <c r="V163" s="39"/>
      <c r="W163" s="39">
        <f t="shared" si="36"/>
        <v>16.5</v>
      </c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ht="120" x14ac:dyDescent="0.2">
      <c r="A164" s="4" t="s">
        <v>469</v>
      </c>
      <c r="B164" s="83" t="s">
        <v>470</v>
      </c>
      <c r="C164" s="4" t="s">
        <v>471</v>
      </c>
      <c r="D164" s="4" t="s">
        <v>40</v>
      </c>
      <c r="E164" s="4" t="s">
        <v>28</v>
      </c>
      <c r="F164" s="4">
        <v>25940386</v>
      </c>
      <c r="G164" s="70"/>
      <c r="H164" s="70"/>
      <c r="I164" s="69">
        <v>1</v>
      </c>
      <c r="J164" s="5">
        <v>4</v>
      </c>
      <c r="K164" s="69">
        <v>5</v>
      </c>
      <c r="L164" s="5">
        <v>3</v>
      </c>
      <c r="M164" s="69">
        <v>3</v>
      </c>
      <c r="N164" s="5">
        <v>3</v>
      </c>
      <c r="O164" s="69">
        <v>4</v>
      </c>
      <c r="P164" s="5">
        <v>4</v>
      </c>
      <c r="Q164" s="69">
        <f t="shared" si="37"/>
        <v>13</v>
      </c>
      <c r="R164" s="10">
        <f t="shared" si="38"/>
        <v>14</v>
      </c>
      <c r="S164" s="77">
        <f t="shared" si="39"/>
        <v>13.5</v>
      </c>
      <c r="T164" s="39">
        <f t="shared" si="27"/>
        <v>1</v>
      </c>
      <c r="U164" s="39">
        <f t="shared" si="35"/>
        <v>0.70710678118654757</v>
      </c>
      <c r="V164" s="39"/>
      <c r="W164" s="39">
        <f t="shared" si="36"/>
        <v>13.5</v>
      </c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ht="90" x14ac:dyDescent="0.2">
      <c r="A165" s="5" t="s">
        <v>469</v>
      </c>
      <c r="B165" s="83" t="s">
        <v>472</v>
      </c>
      <c r="C165" s="5" t="s">
        <v>473</v>
      </c>
      <c r="D165" s="5" t="s">
        <v>27</v>
      </c>
      <c r="E165" s="4" t="s">
        <v>28</v>
      </c>
      <c r="F165" s="4">
        <v>25426683</v>
      </c>
      <c r="G165" s="70"/>
      <c r="H165" s="70"/>
      <c r="I165" s="69">
        <f>2+1+1+1</f>
        <v>5</v>
      </c>
      <c r="J165" s="5">
        <v>1</v>
      </c>
      <c r="K165" s="69">
        <v>3</v>
      </c>
      <c r="L165" s="5">
        <v>3</v>
      </c>
      <c r="M165" s="69">
        <v>5</v>
      </c>
      <c r="N165" s="5">
        <v>3</v>
      </c>
      <c r="O165" s="69">
        <v>5</v>
      </c>
      <c r="P165" s="5">
        <v>3</v>
      </c>
      <c r="Q165" s="69">
        <v>18</v>
      </c>
      <c r="R165" s="10">
        <v>10</v>
      </c>
      <c r="S165" s="77">
        <v>14</v>
      </c>
      <c r="T165" s="45">
        <v>8</v>
      </c>
      <c r="U165" s="45">
        <v>5.6567999999999996</v>
      </c>
      <c r="V165" s="45">
        <v>18</v>
      </c>
      <c r="W165" s="146">
        <f>AVERAGE(Q165,R165,V165)</f>
        <v>15.333333333333334</v>
      </c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ht="150" x14ac:dyDescent="0.2">
      <c r="A166" s="4" t="s">
        <v>474</v>
      </c>
      <c r="B166" s="83" t="s">
        <v>475</v>
      </c>
      <c r="C166" s="4" t="s">
        <v>476</v>
      </c>
      <c r="D166" s="4" t="s">
        <v>40</v>
      </c>
      <c r="E166" s="4" t="s">
        <v>28</v>
      </c>
      <c r="F166" s="4">
        <v>26883163</v>
      </c>
      <c r="G166" s="70"/>
      <c r="H166" s="70"/>
      <c r="I166" s="69">
        <v>2</v>
      </c>
      <c r="J166" s="5">
        <v>2</v>
      </c>
      <c r="K166" s="69">
        <v>4</v>
      </c>
      <c r="L166" s="5">
        <v>3</v>
      </c>
      <c r="M166" s="69">
        <v>3</v>
      </c>
      <c r="N166" s="5">
        <v>3</v>
      </c>
      <c r="O166" s="69">
        <v>2</v>
      </c>
      <c r="P166" s="5">
        <v>3</v>
      </c>
      <c r="Q166" s="69">
        <f t="shared" ref="Q166:Q210" si="40">I166+K166+M166+O166</f>
        <v>11</v>
      </c>
      <c r="R166" s="10">
        <f t="shared" ref="R166:R174" si="41">J166+L166+N166+P166</f>
        <v>11</v>
      </c>
      <c r="S166" s="77">
        <f t="shared" ref="S166:S173" si="42">AVERAGE(Q166:R166)</f>
        <v>11</v>
      </c>
      <c r="T166" s="39">
        <f t="shared" si="27"/>
        <v>0</v>
      </c>
      <c r="U166" s="39">
        <f t="shared" ref="U166:U174" si="43">STDEV(Q166:R166)</f>
        <v>0</v>
      </c>
      <c r="V166" s="39"/>
      <c r="W166" s="39">
        <f>S166</f>
        <v>11</v>
      </c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:33" ht="90" x14ac:dyDescent="0.2">
      <c r="A167" s="4" t="s">
        <v>477</v>
      </c>
      <c r="B167" s="83" t="s">
        <v>478</v>
      </c>
      <c r="C167" s="4" t="s">
        <v>479</v>
      </c>
      <c r="D167" s="4" t="s">
        <v>36</v>
      </c>
      <c r="E167" s="4" t="s">
        <v>28</v>
      </c>
      <c r="F167" s="4">
        <v>26188190</v>
      </c>
      <c r="G167" s="70"/>
      <c r="H167" s="70"/>
      <c r="I167" s="69">
        <v>0</v>
      </c>
      <c r="J167" s="5">
        <v>1</v>
      </c>
      <c r="K167" s="69">
        <v>3</v>
      </c>
      <c r="L167" s="5">
        <v>4</v>
      </c>
      <c r="M167" s="69">
        <v>2</v>
      </c>
      <c r="N167" s="5">
        <v>3</v>
      </c>
      <c r="O167" s="69">
        <v>3</v>
      </c>
      <c r="P167" s="5">
        <v>3</v>
      </c>
      <c r="Q167" s="69">
        <f t="shared" si="40"/>
        <v>8</v>
      </c>
      <c r="R167" s="10">
        <f t="shared" si="41"/>
        <v>11</v>
      </c>
      <c r="S167" s="77">
        <f t="shared" si="42"/>
        <v>9.5</v>
      </c>
      <c r="T167" s="39">
        <f t="shared" si="27"/>
        <v>3</v>
      </c>
      <c r="U167" s="39">
        <f t="shared" si="43"/>
        <v>2.1213203435596424</v>
      </c>
      <c r="V167" s="39"/>
      <c r="W167" s="39">
        <f t="shared" ref="W167:W172" si="44">S167</f>
        <v>9.5</v>
      </c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ht="45" x14ac:dyDescent="0.2">
      <c r="A168" s="4" t="s">
        <v>480</v>
      </c>
      <c r="B168" s="83" t="s">
        <v>481</v>
      </c>
      <c r="C168" s="4" t="s">
        <v>230</v>
      </c>
      <c r="D168" s="4" t="s">
        <v>36</v>
      </c>
      <c r="E168" s="4" t="s">
        <v>28</v>
      </c>
      <c r="F168" s="4">
        <v>27418336</v>
      </c>
      <c r="G168" s="70"/>
      <c r="H168" s="70"/>
      <c r="I168" s="76">
        <v>2</v>
      </c>
      <c r="J168" s="5">
        <v>3</v>
      </c>
      <c r="K168" s="69">
        <v>5</v>
      </c>
      <c r="L168" s="5">
        <v>4</v>
      </c>
      <c r="M168" s="69">
        <v>4</v>
      </c>
      <c r="N168" s="5">
        <v>3</v>
      </c>
      <c r="O168" s="69">
        <v>3</v>
      </c>
      <c r="P168" s="5">
        <v>2</v>
      </c>
      <c r="Q168" s="69">
        <f t="shared" si="40"/>
        <v>14</v>
      </c>
      <c r="R168" s="10">
        <f t="shared" si="41"/>
        <v>12</v>
      </c>
      <c r="S168" s="77">
        <f t="shared" si="42"/>
        <v>13</v>
      </c>
      <c r="T168" s="39">
        <f t="shared" si="27"/>
        <v>2</v>
      </c>
      <c r="U168" s="39">
        <f t="shared" si="43"/>
        <v>1.4142135623730951</v>
      </c>
      <c r="V168" s="39"/>
      <c r="W168" s="39">
        <f t="shared" si="44"/>
        <v>13</v>
      </c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:33" ht="60" x14ac:dyDescent="0.2">
      <c r="A169" s="4" t="s">
        <v>482</v>
      </c>
      <c r="B169" s="83" t="s">
        <v>483</v>
      </c>
      <c r="C169" s="4" t="s">
        <v>484</v>
      </c>
      <c r="D169" s="4" t="s">
        <v>36</v>
      </c>
      <c r="E169" s="4" t="s">
        <v>28</v>
      </c>
      <c r="F169" s="4">
        <v>25645696</v>
      </c>
      <c r="G169" s="70"/>
      <c r="H169" s="70"/>
      <c r="I169" s="69">
        <v>2</v>
      </c>
      <c r="J169" s="5">
        <v>2</v>
      </c>
      <c r="K169" s="69">
        <v>4</v>
      </c>
      <c r="L169" s="5">
        <v>2</v>
      </c>
      <c r="M169" s="69">
        <v>5</v>
      </c>
      <c r="N169" s="5">
        <v>3</v>
      </c>
      <c r="O169" s="69">
        <v>4</v>
      </c>
      <c r="P169" s="5">
        <v>2</v>
      </c>
      <c r="Q169" s="69">
        <f t="shared" si="40"/>
        <v>15</v>
      </c>
      <c r="R169" s="10">
        <f t="shared" si="41"/>
        <v>9</v>
      </c>
      <c r="S169" s="77">
        <f t="shared" si="42"/>
        <v>12</v>
      </c>
      <c r="T169" s="39">
        <f t="shared" si="27"/>
        <v>6</v>
      </c>
      <c r="U169" s="39">
        <f t="shared" si="43"/>
        <v>4.2426406871192848</v>
      </c>
      <c r="V169" s="39"/>
      <c r="W169" s="39">
        <f t="shared" si="44"/>
        <v>12</v>
      </c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ht="90" x14ac:dyDescent="0.2">
      <c r="A170" s="4" t="s">
        <v>485</v>
      </c>
      <c r="B170" s="83" t="s">
        <v>486</v>
      </c>
      <c r="C170" s="4" t="s">
        <v>245</v>
      </c>
      <c r="D170" s="4" t="s">
        <v>40</v>
      </c>
      <c r="E170" s="4" t="s">
        <v>28</v>
      </c>
      <c r="F170" s="4">
        <v>26901161</v>
      </c>
      <c r="G170" s="70"/>
      <c r="H170" s="70"/>
      <c r="I170" s="69">
        <v>2</v>
      </c>
      <c r="J170" s="5">
        <v>5</v>
      </c>
      <c r="K170" s="69">
        <v>3</v>
      </c>
      <c r="L170" s="5">
        <v>5</v>
      </c>
      <c r="M170" s="69">
        <v>4</v>
      </c>
      <c r="N170" s="5">
        <v>4</v>
      </c>
      <c r="O170" s="69">
        <v>4</v>
      </c>
      <c r="P170" s="5">
        <v>3</v>
      </c>
      <c r="Q170" s="69">
        <f t="shared" si="40"/>
        <v>13</v>
      </c>
      <c r="R170" s="10">
        <f t="shared" si="41"/>
        <v>17</v>
      </c>
      <c r="S170" s="77">
        <f t="shared" si="42"/>
        <v>15</v>
      </c>
      <c r="T170" s="39">
        <f t="shared" si="27"/>
        <v>4</v>
      </c>
      <c r="U170" s="39">
        <f t="shared" si="43"/>
        <v>2.8284271247461903</v>
      </c>
      <c r="V170" s="39"/>
      <c r="W170" s="39">
        <f t="shared" si="44"/>
        <v>15</v>
      </c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ht="75" x14ac:dyDescent="0.2">
      <c r="A171" s="4" t="s">
        <v>487</v>
      </c>
      <c r="B171" s="83" t="s">
        <v>488</v>
      </c>
      <c r="C171" s="4" t="s">
        <v>479</v>
      </c>
      <c r="D171" s="4" t="s">
        <v>40</v>
      </c>
      <c r="E171" s="4" t="s">
        <v>28</v>
      </c>
      <c r="F171" s="4">
        <v>26180112</v>
      </c>
      <c r="G171" s="70"/>
      <c r="H171" s="70"/>
      <c r="I171" s="69">
        <v>3</v>
      </c>
      <c r="J171" s="5">
        <v>2</v>
      </c>
      <c r="K171" s="69">
        <v>5</v>
      </c>
      <c r="L171" s="5">
        <v>4</v>
      </c>
      <c r="M171" s="69">
        <v>4</v>
      </c>
      <c r="N171" s="5">
        <v>3</v>
      </c>
      <c r="O171" s="69">
        <v>3</v>
      </c>
      <c r="P171" s="5">
        <v>5</v>
      </c>
      <c r="Q171" s="69">
        <f t="shared" si="40"/>
        <v>15</v>
      </c>
      <c r="R171" s="10">
        <f t="shared" si="41"/>
        <v>14</v>
      </c>
      <c r="S171" s="77">
        <f t="shared" si="42"/>
        <v>14.5</v>
      </c>
      <c r="T171" s="39">
        <f t="shared" si="27"/>
        <v>1</v>
      </c>
      <c r="U171" s="39">
        <f t="shared" si="43"/>
        <v>0.70710678118654757</v>
      </c>
      <c r="V171" s="39"/>
      <c r="W171" s="39">
        <f t="shared" si="44"/>
        <v>14.5</v>
      </c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ht="105" x14ac:dyDescent="0.2">
      <c r="A172" s="4" t="s">
        <v>489</v>
      </c>
      <c r="B172" s="83" t="s">
        <v>490</v>
      </c>
      <c r="C172" s="4" t="s">
        <v>206</v>
      </c>
      <c r="D172" s="4" t="s">
        <v>40</v>
      </c>
      <c r="E172" s="4" t="s">
        <v>28</v>
      </c>
      <c r="F172" s="4">
        <v>26260623</v>
      </c>
      <c r="G172" s="70"/>
      <c r="H172" s="70"/>
      <c r="I172" s="69">
        <v>1</v>
      </c>
      <c r="J172" s="5">
        <v>4</v>
      </c>
      <c r="K172" s="69">
        <v>5</v>
      </c>
      <c r="L172" s="5">
        <v>4</v>
      </c>
      <c r="M172" s="69">
        <v>3</v>
      </c>
      <c r="N172" s="5">
        <v>2</v>
      </c>
      <c r="O172" s="69">
        <v>3</v>
      </c>
      <c r="P172" s="5">
        <v>1</v>
      </c>
      <c r="Q172" s="69">
        <f t="shared" si="40"/>
        <v>12</v>
      </c>
      <c r="R172" s="10">
        <f t="shared" si="41"/>
        <v>11</v>
      </c>
      <c r="S172" s="77">
        <f t="shared" si="42"/>
        <v>11.5</v>
      </c>
      <c r="T172" s="39">
        <f t="shared" si="27"/>
        <v>1</v>
      </c>
      <c r="U172" s="39">
        <f t="shared" si="43"/>
        <v>0.70710678118654757</v>
      </c>
      <c r="V172" s="39"/>
      <c r="W172" s="39">
        <f t="shared" si="44"/>
        <v>11.5</v>
      </c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ht="90" x14ac:dyDescent="0.2">
      <c r="A173" s="4" t="s">
        <v>491</v>
      </c>
      <c r="B173" s="83" t="s">
        <v>492</v>
      </c>
      <c r="C173" s="4" t="s">
        <v>194</v>
      </c>
      <c r="D173" s="4" t="s">
        <v>40</v>
      </c>
      <c r="E173" s="4" t="s">
        <v>28</v>
      </c>
      <c r="F173" s="4">
        <v>26905408</v>
      </c>
      <c r="G173" s="70"/>
      <c r="H173" s="70"/>
      <c r="I173" s="69">
        <v>3</v>
      </c>
      <c r="J173" s="5">
        <v>5</v>
      </c>
      <c r="K173" s="69">
        <v>4</v>
      </c>
      <c r="L173" s="5">
        <v>5</v>
      </c>
      <c r="M173" s="69">
        <v>4</v>
      </c>
      <c r="N173" s="5">
        <v>4</v>
      </c>
      <c r="O173" s="69">
        <v>4</v>
      </c>
      <c r="P173" s="5">
        <v>3</v>
      </c>
      <c r="Q173" s="69">
        <f t="shared" si="40"/>
        <v>15</v>
      </c>
      <c r="R173" s="10">
        <f t="shared" si="41"/>
        <v>17</v>
      </c>
      <c r="S173" s="77">
        <f t="shared" si="42"/>
        <v>16</v>
      </c>
      <c r="T173" s="39">
        <f t="shared" si="27"/>
        <v>2</v>
      </c>
      <c r="U173" s="39">
        <f t="shared" si="43"/>
        <v>1.4142135623730951</v>
      </c>
      <c r="V173" s="39"/>
      <c r="W173" s="39">
        <f>S173</f>
        <v>16</v>
      </c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:33" ht="120" x14ac:dyDescent="0.2">
      <c r="A174" s="4" t="s">
        <v>493</v>
      </c>
      <c r="B174" s="83" t="s">
        <v>494</v>
      </c>
      <c r="C174" s="4" t="s">
        <v>380</v>
      </c>
      <c r="D174" s="4" t="s">
        <v>27</v>
      </c>
      <c r="E174" s="4" t="s">
        <v>28</v>
      </c>
      <c r="F174" s="4">
        <v>27331173</v>
      </c>
      <c r="G174" s="71"/>
      <c r="H174" s="70"/>
      <c r="I174" s="72">
        <v>5</v>
      </c>
      <c r="J174" s="5">
        <v>1</v>
      </c>
      <c r="K174" s="72">
        <v>5</v>
      </c>
      <c r="L174" s="5">
        <v>4</v>
      </c>
      <c r="M174" s="72">
        <v>4</v>
      </c>
      <c r="N174" s="5">
        <v>3</v>
      </c>
      <c r="O174" s="72">
        <v>3</v>
      </c>
      <c r="P174" s="5">
        <v>0</v>
      </c>
      <c r="Q174" s="69">
        <f t="shared" si="40"/>
        <v>17</v>
      </c>
      <c r="R174" s="10">
        <f t="shared" si="41"/>
        <v>8</v>
      </c>
      <c r="S174" s="77">
        <v>12.5</v>
      </c>
      <c r="T174" s="45">
        <f t="shared" si="27"/>
        <v>9</v>
      </c>
      <c r="U174" s="45">
        <f t="shared" si="43"/>
        <v>6.3639610306789276</v>
      </c>
      <c r="V174" s="45">
        <v>16</v>
      </c>
      <c r="W174" s="146">
        <f>AVERAGE(V174,Q174,R174)</f>
        <v>13.666666666666666</v>
      </c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:33" ht="120" x14ac:dyDescent="0.2">
      <c r="A175" s="4" t="s">
        <v>495</v>
      </c>
      <c r="B175" s="83" t="s">
        <v>496</v>
      </c>
      <c r="C175" s="4" t="s">
        <v>497</v>
      </c>
      <c r="D175" s="4" t="s">
        <v>36</v>
      </c>
      <c r="E175" s="4" t="s">
        <v>28</v>
      </c>
      <c r="F175" s="4">
        <v>27441038</v>
      </c>
      <c r="G175" s="70"/>
      <c r="H175" s="70"/>
      <c r="I175" s="69">
        <v>4</v>
      </c>
      <c r="J175" s="5">
        <v>3</v>
      </c>
      <c r="K175" s="69">
        <v>3</v>
      </c>
      <c r="L175" s="5">
        <v>2</v>
      </c>
      <c r="M175" s="69">
        <v>4</v>
      </c>
      <c r="N175" s="5">
        <v>5</v>
      </c>
      <c r="O175" s="69">
        <v>3</v>
      </c>
      <c r="P175" s="5">
        <v>3</v>
      </c>
      <c r="Q175" s="69">
        <f t="shared" si="40"/>
        <v>14</v>
      </c>
      <c r="R175" s="10">
        <f t="shared" ref="R175:R185" si="45">J175+L175+N175+P175</f>
        <v>13</v>
      </c>
      <c r="S175" s="77">
        <f t="shared" ref="S175:S185" si="46">AVERAGE(Q175:R175)</f>
        <v>13.5</v>
      </c>
      <c r="T175" s="39">
        <f t="shared" si="27"/>
        <v>1</v>
      </c>
      <c r="U175" s="39">
        <f t="shared" ref="U175:U186" si="47">STDEV(Q175:R175)</f>
        <v>0.70710678118654757</v>
      </c>
      <c r="V175" s="39"/>
      <c r="W175" s="39">
        <f>S175</f>
        <v>13.5</v>
      </c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ht="120" x14ac:dyDescent="0.2">
      <c r="A176" s="4" t="s">
        <v>498</v>
      </c>
      <c r="B176" s="83" t="s">
        <v>499</v>
      </c>
      <c r="C176" s="4" t="s">
        <v>500</v>
      </c>
      <c r="D176" s="4" t="s">
        <v>40</v>
      </c>
      <c r="E176" s="4" t="s">
        <v>28</v>
      </c>
      <c r="F176" s="4">
        <v>26026158</v>
      </c>
      <c r="G176" s="70"/>
      <c r="H176" s="70"/>
      <c r="I176" s="69">
        <v>4</v>
      </c>
      <c r="J176" s="5">
        <v>1</v>
      </c>
      <c r="K176" s="69">
        <v>2</v>
      </c>
      <c r="L176" s="5">
        <v>1</v>
      </c>
      <c r="M176" s="69">
        <v>4</v>
      </c>
      <c r="N176" s="5">
        <v>3</v>
      </c>
      <c r="O176" s="69">
        <v>4</v>
      </c>
      <c r="P176" s="5">
        <v>3</v>
      </c>
      <c r="Q176" s="69">
        <f t="shared" si="40"/>
        <v>14</v>
      </c>
      <c r="R176" s="10">
        <f t="shared" si="45"/>
        <v>8</v>
      </c>
      <c r="S176" s="77">
        <f t="shared" si="46"/>
        <v>11</v>
      </c>
      <c r="T176" s="39">
        <f t="shared" si="27"/>
        <v>6</v>
      </c>
      <c r="U176" s="39">
        <f t="shared" si="47"/>
        <v>4.2426406871192848</v>
      </c>
      <c r="V176" s="39"/>
      <c r="W176" s="39">
        <f t="shared" ref="W176:W185" si="48">S176</f>
        <v>11</v>
      </c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ht="60" x14ac:dyDescent="0.2">
      <c r="A177" s="4" t="s">
        <v>501</v>
      </c>
      <c r="B177" s="83" t="s">
        <v>502</v>
      </c>
      <c r="C177" s="4" t="s">
        <v>503</v>
      </c>
      <c r="D177" s="4" t="s">
        <v>40</v>
      </c>
      <c r="E177" s="4" t="s">
        <v>28</v>
      </c>
      <c r="F177" s="4">
        <v>27437121</v>
      </c>
      <c r="G177" s="70"/>
      <c r="H177" s="70"/>
      <c r="I177" s="69">
        <v>4</v>
      </c>
      <c r="J177" s="5">
        <v>2</v>
      </c>
      <c r="K177" s="69">
        <v>4</v>
      </c>
      <c r="L177" s="5">
        <v>4</v>
      </c>
      <c r="M177" s="69">
        <v>4</v>
      </c>
      <c r="N177" s="5">
        <v>5</v>
      </c>
      <c r="O177" s="69">
        <v>3</v>
      </c>
      <c r="P177" s="5">
        <v>3</v>
      </c>
      <c r="Q177" s="69">
        <f t="shared" si="40"/>
        <v>15</v>
      </c>
      <c r="R177" s="10">
        <f t="shared" si="45"/>
        <v>14</v>
      </c>
      <c r="S177" s="77">
        <f t="shared" si="46"/>
        <v>14.5</v>
      </c>
      <c r="T177" s="39">
        <f t="shared" si="27"/>
        <v>1</v>
      </c>
      <c r="U177" s="39">
        <f t="shared" si="47"/>
        <v>0.70710678118654757</v>
      </c>
      <c r="V177" s="39"/>
      <c r="W177" s="39">
        <f t="shared" si="48"/>
        <v>14.5</v>
      </c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:33" ht="75" x14ac:dyDescent="0.2">
      <c r="A178" s="4" t="s">
        <v>504</v>
      </c>
      <c r="B178" s="83" t="s">
        <v>505</v>
      </c>
      <c r="C178" s="4" t="s">
        <v>506</v>
      </c>
      <c r="D178" s="4" t="s">
        <v>40</v>
      </c>
      <c r="E178" s="4" t="s">
        <v>28</v>
      </c>
      <c r="F178" s="4">
        <v>26918546</v>
      </c>
      <c r="G178" s="70"/>
      <c r="H178" s="70"/>
      <c r="I178" s="69">
        <v>3</v>
      </c>
      <c r="J178" s="5">
        <v>5</v>
      </c>
      <c r="K178" s="69">
        <v>4</v>
      </c>
      <c r="L178" s="5">
        <v>5</v>
      </c>
      <c r="M178" s="69">
        <v>4</v>
      </c>
      <c r="N178" s="5">
        <v>5</v>
      </c>
      <c r="O178" s="69">
        <v>4</v>
      </c>
      <c r="P178" s="5">
        <v>4</v>
      </c>
      <c r="Q178" s="69">
        <f t="shared" si="40"/>
        <v>15</v>
      </c>
      <c r="R178" s="10">
        <f t="shared" si="45"/>
        <v>19</v>
      </c>
      <c r="S178" s="77">
        <f t="shared" si="46"/>
        <v>17</v>
      </c>
      <c r="T178" s="39">
        <f t="shared" si="27"/>
        <v>4</v>
      </c>
      <c r="U178" s="39">
        <f t="shared" si="47"/>
        <v>2.8284271247461903</v>
      </c>
      <c r="V178" s="39"/>
      <c r="W178" s="39">
        <f t="shared" si="48"/>
        <v>17</v>
      </c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ht="60" x14ac:dyDescent="0.2">
      <c r="A179" s="4" t="s">
        <v>507</v>
      </c>
      <c r="B179" s="83" t="s">
        <v>508</v>
      </c>
      <c r="C179" s="4" t="s">
        <v>416</v>
      </c>
      <c r="D179" s="4" t="s">
        <v>40</v>
      </c>
      <c r="E179" s="4" t="s">
        <v>28</v>
      </c>
      <c r="F179" s="4">
        <v>26879920</v>
      </c>
      <c r="G179" s="70"/>
      <c r="H179" s="70"/>
      <c r="I179" s="69">
        <v>4</v>
      </c>
      <c r="J179" s="5">
        <v>3</v>
      </c>
      <c r="K179" s="69">
        <v>4</v>
      </c>
      <c r="L179" s="5">
        <v>3</v>
      </c>
      <c r="M179" s="69">
        <v>4</v>
      </c>
      <c r="N179" s="5">
        <v>3</v>
      </c>
      <c r="O179" s="69">
        <v>4</v>
      </c>
      <c r="P179" s="5">
        <v>3</v>
      </c>
      <c r="Q179" s="69">
        <f t="shared" si="40"/>
        <v>16</v>
      </c>
      <c r="R179" s="10">
        <f t="shared" si="45"/>
        <v>12</v>
      </c>
      <c r="S179" s="77">
        <f t="shared" si="46"/>
        <v>14</v>
      </c>
      <c r="T179" s="39">
        <f t="shared" si="27"/>
        <v>4</v>
      </c>
      <c r="U179" s="39">
        <f t="shared" si="47"/>
        <v>2.8284271247461903</v>
      </c>
      <c r="V179" s="39"/>
      <c r="W179" s="39">
        <f t="shared" si="48"/>
        <v>14</v>
      </c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ht="90" x14ac:dyDescent="0.2">
      <c r="A180" s="5" t="s">
        <v>509</v>
      </c>
      <c r="B180" s="83" t="s">
        <v>510</v>
      </c>
      <c r="C180" s="4" t="s">
        <v>511</v>
      </c>
      <c r="D180" s="5" t="s">
        <v>40</v>
      </c>
      <c r="E180" s="4" t="s">
        <v>28</v>
      </c>
      <c r="F180" s="4">
        <v>26038022</v>
      </c>
      <c r="G180" s="70"/>
      <c r="H180" s="70"/>
      <c r="I180" s="69">
        <v>1</v>
      </c>
      <c r="J180" s="5">
        <v>1</v>
      </c>
      <c r="K180" s="69">
        <v>5</v>
      </c>
      <c r="L180" s="5">
        <v>5</v>
      </c>
      <c r="M180" s="69">
        <v>1</v>
      </c>
      <c r="N180" s="5">
        <v>0</v>
      </c>
      <c r="O180" s="69">
        <v>2</v>
      </c>
      <c r="P180" s="5">
        <v>0</v>
      </c>
      <c r="Q180" s="69">
        <f t="shared" si="40"/>
        <v>9</v>
      </c>
      <c r="R180" s="10">
        <f t="shared" si="45"/>
        <v>6</v>
      </c>
      <c r="S180" s="77">
        <f t="shared" si="46"/>
        <v>7.5</v>
      </c>
      <c r="T180" s="39">
        <f t="shared" si="27"/>
        <v>3</v>
      </c>
      <c r="U180" s="39">
        <f t="shared" si="47"/>
        <v>2.1213203435596424</v>
      </c>
      <c r="V180" s="39"/>
      <c r="W180" s="39">
        <f t="shared" si="48"/>
        <v>7.5</v>
      </c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ht="60" x14ac:dyDescent="0.2">
      <c r="A181" s="4" t="s">
        <v>512</v>
      </c>
      <c r="B181" s="83" t="s">
        <v>513</v>
      </c>
      <c r="C181" s="4" t="s">
        <v>514</v>
      </c>
      <c r="D181" s="4" t="s">
        <v>36</v>
      </c>
      <c r="E181" s="4" t="s">
        <v>28</v>
      </c>
      <c r="F181" s="4">
        <v>26877066</v>
      </c>
      <c r="G181" s="70"/>
      <c r="H181" s="70"/>
      <c r="I181" s="69">
        <v>1</v>
      </c>
      <c r="J181" s="5">
        <v>4</v>
      </c>
      <c r="K181" s="69">
        <v>4</v>
      </c>
      <c r="L181" s="5">
        <v>3</v>
      </c>
      <c r="M181" s="69">
        <v>5</v>
      </c>
      <c r="N181" s="5">
        <v>3</v>
      </c>
      <c r="O181" s="69">
        <v>4</v>
      </c>
      <c r="P181" s="5">
        <v>3</v>
      </c>
      <c r="Q181" s="69">
        <f t="shared" si="40"/>
        <v>14</v>
      </c>
      <c r="R181" s="10">
        <f t="shared" si="45"/>
        <v>13</v>
      </c>
      <c r="S181" s="77">
        <f t="shared" si="46"/>
        <v>13.5</v>
      </c>
      <c r="T181" s="39">
        <f t="shared" si="27"/>
        <v>1</v>
      </c>
      <c r="U181" s="39">
        <f t="shared" si="47"/>
        <v>0.70710678118654757</v>
      </c>
      <c r="V181" s="39"/>
      <c r="W181" s="39">
        <f t="shared" si="48"/>
        <v>13.5</v>
      </c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ht="60" x14ac:dyDescent="0.2">
      <c r="A182" s="4" t="s">
        <v>515</v>
      </c>
      <c r="B182" s="83" t="s">
        <v>516</v>
      </c>
      <c r="C182" s="4" t="s">
        <v>497</v>
      </c>
      <c r="D182" s="4" t="s">
        <v>40</v>
      </c>
      <c r="E182" s="4" t="s">
        <v>28</v>
      </c>
      <c r="F182" s="4">
        <v>26913063</v>
      </c>
      <c r="G182" s="70"/>
      <c r="H182" s="70"/>
      <c r="I182" s="69">
        <v>3</v>
      </c>
      <c r="J182" s="5">
        <v>5</v>
      </c>
      <c r="K182" s="69">
        <v>4</v>
      </c>
      <c r="L182" s="5">
        <v>5</v>
      </c>
      <c r="M182" s="69">
        <v>3</v>
      </c>
      <c r="N182" s="5">
        <v>4</v>
      </c>
      <c r="O182" s="69">
        <v>3</v>
      </c>
      <c r="P182" s="5">
        <v>3</v>
      </c>
      <c r="Q182" s="69">
        <f t="shared" si="40"/>
        <v>13</v>
      </c>
      <c r="R182" s="10">
        <f t="shared" si="45"/>
        <v>17</v>
      </c>
      <c r="S182" s="77">
        <f t="shared" si="46"/>
        <v>15</v>
      </c>
      <c r="T182" s="39">
        <f t="shared" ref="T182:T245" si="49">ABS(Q182-R182)</f>
        <v>4</v>
      </c>
      <c r="U182" s="39">
        <f t="shared" si="47"/>
        <v>2.8284271247461903</v>
      </c>
      <c r="V182" s="39"/>
      <c r="W182" s="39">
        <f t="shared" si="48"/>
        <v>15</v>
      </c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ht="45" x14ac:dyDescent="0.2">
      <c r="A183" s="4" t="s">
        <v>517</v>
      </c>
      <c r="B183" s="83" t="s">
        <v>518</v>
      </c>
      <c r="C183" s="4" t="s">
        <v>189</v>
      </c>
      <c r="D183" s="4" t="s">
        <v>36</v>
      </c>
      <c r="E183" s="4" t="s">
        <v>28</v>
      </c>
      <c r="F183" s="4">
        <v>26193904</v>
      </c>
      <c r="G183" s="70"/>
      <c r="H183" s="70"/>
      <c r="I183" s="69">
        <v>0</v>
      </c>
      <c r="J183" s="73">
        <v>0</v>
      </c>
      <c r="K183" s="69">
        <v>2</v>
      </c>
      <c r="L183" s="5">
        <v>0</v>
      </c>
      <c r="M183" s="69">
        <v>0</v>
      </c>
      <c r="N183" s="5">
        <v>3</v>
      </c>
      <c r="O183" s="69">
        <v>0</v>
      </c>
      <c r="P183" s="5">
        <v>3</v>
      </c>
      <c r="Q183" s="69">
        <f t="shared" si="40"/>
        <v>2</v>
      </c>
      <c r="R183" s="10">
        <f t="shared" si="45"/>
        <v>6</v>
      </c>
      <c r="S183" s="77">
        <f t="shared" si="46"/>
        <v>4</v>
      </c>
      <c r="T183" s="39">
        <f t="shared" si="49"/>
        <v>4</v>
      </c>
      <c r="U183" s="39">
        <f t="shared" si="47"/>
        <v>2.8284271247461903</v>
      </c>
      <c r="V183" s="39"/>
      <c r="W183" s="39">
        <f t="shared" si="48"/>
        <v>4</v>
      </c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ht="120" x14ac:dyDescent="0.2">
      <c r="A184" s="4" t="s">
        <v>519</v>
      </c>
      <c r="B184" s="83" t="s">
        <v>520</v>
      </c>
      <c r="C184" s="4" t="s">
        <v>521</v>
      </c>
      <c r="D184" s="4" t="s">
        <v>40</v>
      </c>
      <c r="E184" s="4" t="s">
        <v>28</v>
      </c>
      <c r="F184" s="4">
        <v>27446953</v>
      </c>
      <c r="G184" s="70"/>
      <c r="H184" s="70"/>
      <c r="I184" s="69">
        <v>4</v>
      </c>
      <c r="J184" s="5">
        <v>4</v>
      </c>
      <c r="K184" s="69">
        <v>5</v>
      </c>
      <c r="L184" s="5">
        <v>5</v>
      </c>
      <c r="M184" s="69">
        <v>4</v>
      </c>
      <c r="N184" s="5">
        <v>3</v>
      </c>
      <c r="O184" s="69">
        <v>5</v>
      </c>
      <c r="P184" s="5">
        <v>4</v>
      </c>
      <c r="Q184" s="69">
        <f t="shared" si="40"/>
        <v>18</v>
      </c>
      <c r="R184" s="10">
        <f t="shared" si="45"/>
        <v>16</v>
      </c>
      <c r="S184" s="77">
        <f t="shared" si="46"/>
        <v>17</v>
      </c>
      <c r="T184" s="39">
        <f t="shared" si="49"/>
        <v>2</v>
      </c>
      <c r="U184" s="39">
        <f t="shared" si="47"/>
        <v>1.4142135623730951</v>
      </c>
      <c r="V184" s="39"/>
      <c r="W184" s="39">
        <f t="shared" si="48"/>
        <v>17</v>
      </c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ht="45" x14ac:dyDescent="0.2">
      <c r="A185" s="4" t="s">
        <v>522</v>
      </c>
      <c r="B185" s="83" t="s">
        <v>523</v>
      </c>
      <c r="C185" s="4" t="s">
        <v>524</v>
      </c>
      <c r="D185" s="4" t="s">
        <v>27</v>
      </c>
      <c r="E185" s="4" t="s">
        <v>28</v>
      </c>
      <c r="F185" s="4">
        <v>26897379</v>
      </c>
      <c r="G185" s="70"/>
      <c r="H185" s="70"/>
      <c r="I185" s="69">
        <v>3</v>
      </c>
      <c r="J185" s="5">
        <v>4</v>
      </c>
      <c r="K185" s="69">
        <v>3</v>
      </c>
      <c r="L185" s="5">
        <v>5</v>
      </c>
      <c r="M185" s="69">
        <v>3</v>
      </c>
      <c r="N185" s="5">
        <v>2</v>
      </c>
      <c r="O185" s="69">
        <v>3</v>
      </c>
      <c r="P185" s="5">
        <v>2</v>
      </c>
      <c r="Q185" s="69">
        <f t="shared" si="40"/>
        <v>12</v>
      </c>
      <c r="R185" s="10">
        <f t="shared" si="45"/>
        <v>13</v>
      </c>
      <c r="S185" s="77">
        <f t="shared" si="46"/>
        <v>12.5</v>
      </c>
      <c r="T185" s="39">
        <f t="shared" si="49"/>
        <v>1</v>
      </c>
      <c r="U185" s="39">
        <f t="shared" si="47"/>
        <v>0.70710678118654757</v>
      </c>
      <c r="V185" s="39"/>
      <c r="W185" s="39">
        <f t="shared" si="48"/>
        <v>12.5</v>
      </c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ht="90" x14ac:dyDescent="0.2">
      <c r="A186" s="4" t="s">
        <v>525</v>
      </c>
      <c r="B186" s="83" t="s">
        <v>526</v>
      </c>
      <c r="C186" s="4" t="s">
        <v>278</v>
      </c>
      <c r="D186" s="4" t="s">
        <v>27</v>
      </c>
      <c r="E186" s="4" t="s">
        <v>28</v>
      </c>
      <c r="F186" s="4">
        <v>27488692</v>
      </c>
      <c r="G186" s="71"/>
      <c r="H186" s="70"/>
      <c r="I186" s="72">
        <f>2+1+1+1</f>
        <v>5</v>
      </c>
      <c r="J186" s="5">
        <v>3</v>
      </c>
      <c r="K186" s="72">
        <v>4</v>
      </c>
      <c r="L186" s="5">
        <v>3</v>
      </c>
      <c r="M186" s="72">
        <v>5</v>
      </c>
      <c r="N186" s="5">
        <v>3</v>
      </c>
      <c r="O186" s="72">
        <v>5</v>
      </c>
      <c r="P186" s="5">
        <v>3</v>
      </c>
      <c r="Q186" s="69">
        <v>19</v>
      </c>
      <c r="R186" s="10">
        <v>12</v>
      </c>
      <c r="S186" s="77">
        <v>15.5</v>
      </c>
      <c r="T186" s="45">
        <f t="shared" si="49"/>
        <v>7</v>
      </c>
      <c r="U186" s="39">
        <f t="shared" si="47"/>
        <v>4.9497474683058327</v>
      </c>
      <c r="V186" s="45">
        <v>15</v>
      </c>
      <c r="W186" s="146">
        <f>AVERAGE(Q186,R186,V186)</f>
        <v>15.333333333333334</v>
      </c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ht="90" x14ac:dyDescent="0.2">
      <c r="A187" s="4" t="s">
        <v>527</v>
      </c>
      <c r="B187" s="86" t="s">
        <v>528</v>
      </c>
      <c r="C187" s="5" t="s">
        <v>230</v>
      </c>
      <c r="D187" s="4" t="s">
        <v>40</v>
      </c>
      <c r="E187" s="4" t="s">
        <v>28</v>
      </c>
      <c r="F187" s="4">
        <v>27449497</v>
      </c>
      <c r="G187" s="70"/>
      <c r="H187" s="70"/>
      <c r="I187" s="69">
        <v>3</v>
      </c>
      <c r="J187" s="5">
        <v>2</v>
      </c>
      <c r="K187" s="69">
        <v>5</v>
      </c>
      <c r="L187" s="5">
        <v>5</v>
      </c>
      <c r="M187" s="69">
        <v>5</v>
      </c>
      <c r="N187" s="5">
        <v>2</v>
      </c>
      <c r="O187" s="69">
        <v>3</v>
      </c>
      <c r="P187" s="5">
        <v>3</v>
      </c>
      <c r="Q187" s="69">
        <f t="shared" si="40"/>
        <v>16</v>
      </c>
      <c r="R187" s="10">
        <f>J187+L187+N187+P187</f>
        <v>12</v>
      </c>
      <c r="S187" s="77">
        <f>AVERAGE(Q187:R187)</f>
        <v>14</v>
      </c>
      <c r="T187" s="39">
        <f t="shared" si="49"/>
        <v>4</v>
      </c>
      <c r="U187" s="39">
        <f>STDEV(Q187:R187)</f>
        <v>2.8284271247461903</v>
      </c>
      <c r="V187" s="39"/>
      <c r="W187" s="39">
        <f>S187</f>
        <v>14</v>
      </c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ht="120" x14ac:dyDescent="0.2">
      <c r="A188" s="4" t="s">
        <v>529</v>
      </c>
      <c r="B188" s="83" t="s">
        <v>530</v>
      </c>
      <c r="C188" s="4" t="s">
        <v>463</v>
      </c>
      <c r="D188" s="4" t="s">
        <v>40</v>
      </c>
      <c r="E188" s="4" t="s">
        <v>28</v>
      </c>
      <c r="F188" s="4">
        <v>25974281</v>
      </c>
      <c r="G188" s="70"/>
      <c r="H188" s="70"/>
      <c r="I188" s="69">
        <v>2</v>
      </c>
      <c r="J188" s="5">
        <v>3</v>
      </c>
      <c r="K188" s="69">
        <v>5</v>
      </c>
      <c r="L188" s="5">
        <v>4</v>
      </c>
      <c r="M188" s="69">
        <v>4</v>
      </c>
      <c r="N188" s="5">
        <v>3</v>
      </c>
      <c r="O188" s="69">
        <v>3</v>
      </c>
      <c r="P188" s="5">
        <v>4</v>
      </c>
      <c r="Q188" s="69">
        <f t="shared" si="40"/>
        <v>14</v>
      </c>
      <c r="R188" s="10">
        <f>J188+L188+N188+P188</f>
        <v>14</v>
      </c>
      <c r="S188" s="77">
        <f>AVERAGE(Q188:R188)</f>
        <v>14</v>
      </c>
      <c r="T188" s="39">
        <f t="shared" si="49"/>
        <v>0</v>
      </c>
      <c r="U188" s="39">
        <f>STDEV(Q188:R188)</f>
        <v>0</v>
      </c>
      <c r="V188" s="39"/>
      <c r="W188" s="39">
        <f>S188</f>
        <v>14</v>
      </c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ht="60" x14ac:dyDescent="0.2">
      <c r="A189" s="4" t="s">
        <v>531</v>
      </c>
      <c r="B189" s="83" t="s">
        <v>532</v>
      </c>
      <c r="C189" s="4" t="s">
        <v>533</v>
      </c>
      <c r="D189" s="4" t="s">
        <v>40</v>
      </c>
      <c r="E189" s="4" t="s">
        <v>28</v>
      </c>
      <c r="F189" s="4">
        <v>25373330</v>
      </c>
      <c r="G189" s="71"/>
      <c r="H189" s="70"/>
      <c r="I189" s="72">
        <v>5</v>
      </c>
      <c r="J189" s="5">
        <v>1</v>
      </c>
      <c r="K189" s="72">
        <v>5</v>
      </c>
      <c r="L189" s="5">
        <v>4</v>
      </c>
      <c r="M189" s="72">
        <v>4</v>
      </c>
      <c r="N189" s="5">
        <v>3</v>
      </c>
      <c r="O189" s="72">
        <v>4</v>
      </c>
      <c r="P189" s="5">
        <v>3</v>
      </c>
      <c r="Q189" s="69">
        <v>18</v>
      </c>
      <c r="R189" s="10">
        <v>11</v>
      </c>
      <c r="S189" s="77">
        <v>14.5</v>
      </c>
      <c r="T189" s="45">
        <v>7</v>
      </c>
      <c r="U189" s="45">
        <v>4.9497470000000003</v>
      </c>
      <c r="V189" s="45">
        <v>12</v>
      </c>
      <c r="W189" s="146">
        <f>AVERAGE(V189,R189,Q189)</f>
        <v>13.666666666666666</v>
      </c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ht="45" x14ac:dyDescent="0.2">
      <c r="A190" s="4" t="s">
        <v>534</v>
      </c>
      <c r="B190" s="83" t="s">
        <v>535</v>
      </c>
      <c r="C190" s="4" t="s">
        <v>206</v>
      </c>
      <c r="D190" s="4" t="s">
        <v>40</v>
      </c>
      <c r="E190" s="4" t="s">
        <v>28</v>
      </c>
      <c r="F190" s="4">
        <v>26190630</v>
      </c>
      <c r="G190" s="70"/>
      <c r="H190" s="70"/>
      <c r="I190" s="69">
        <v>1</v>
      </c>
      <c r="J190" s="5">
        <v>3</v>
      </c>
      <c r="K190" s="69">
        <v>5</v>
      </c>
      <c r="L190" s="5">
        <v>4</v>
      </c>
      <c r="M190" s="69">
        <v>5</v>
      </c>
      <c r="N190" s="5">
        <v>3</v>
      </c>
      <c r="O190" s="69">
        <v>4</v>
      </c>
      <c r="P190" s="5">
        <v>3</v>
      </c>
      <c r="Q190" s="69">
        <f t="shared" si="40"/>
        <v>15</v>
      </c>
      <c r="R190" s="10">
        <f>J190+L190+N190+P190</f>
        <v>13</v>
      </c>
      <c r="S190" s="77">
        <f>AVERAGE(Q190:R190)</f>
        <v>14</v>
      </c>
      <c r="T190" s="39">
        <f t="shared" si="49"/>
        <v>2</v>
      </c>
      <c r="U190" s="39">
        <f>STDEV(Q190:R190)</f>
        <v>1.4142135623730951</v>
      </c>
      <c r="V190" s="39"/>
      <c r="W190" s="39">
        <f>S190</f>
        <v>14</v>
      </c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ht="90" x14ac:dyDescent="0.2">
      <c r="A191" s="10" t="s">
        <v>536</v>
      </c>
      <c r="B191" s="88" t="s">
        <v>537</v>
      </c>
      <c r="C191" s="10" t="s">
        <v>538</v>
      </c>
      <c r="D191" s="10" t="s">
        <v>40</v>
      </c>
      <c r="E191" s="10" t="s">
        <v>28</v>
      </c>
      <c r="F191" s="10">
        <v>26838188</v>
      </c>
      <c r="G191" s="71"/>
      <c r="H191" s="70"/>
      <c r="I191" s="72">
        <v>1</v>
      </c>
      <c r="J191" s="5">
        <v>3</v>
      </c>
      <c r="K191" s="72">
        <v>2</v>
      </c>
      <c r="L191" s="5">
        <v>3</v>
      </c>
      <c r="M191" s="72">
        <v>0</v>
      </c>
      <c r="N191" s="5">
        <v>2</v>
      </c>
      <c r="O191" s="72">
        <v>2</v>
      </c>
      <c r="P191" s="5">
        <v>4</v>
      </c>
      <c r="Q191" s="69">
        <v>5</v>
      </c>
      <c r="R191" s="10">
        <v>12</v>
      </c>
      <c r="S191" s="77">
        <v>8.5</v>
      </c>
      <c r="T191" s="45">
        <v>7</v>
      </c>
      <c r="U191" s="45">
        <v>4.9489999999999998</v>
      </c>
      <c r="V191" s="45">
        <v>3</v>
      </c>
      <c r="W191" s="146">
        <f>AVERAGE(V191,R191,Q191)</f>
        <v>6.666666666666667</v>
      </c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ht="120" x14ac:dyDescent="0.2">
      <c r="A192" s="10" t="s">
        <v>539</v>
      </c>
      <c r="B192" s="88" t="s">
        <v>540</v>
      </c>
      <c r="C192" s="10" t="s">
        <v>541</v>
      </c>
      <c r="D192" s="10" t="s">
        <v>40</v>
      </c>
      <c r="E192" s="10" t="s">
        <v>28</v>
      </c>
      <c r="F192" s="10">
        <v>26671008</v>
      </c>
      <c r="G192" s="90"/>
      <c r="H192" s="90"/>
      <c r="I192" s="89">
        <v>1</v>
      </c>
      <c r="J192" s="85">
        <v>3</v>
      </c>
      <c r="K192" s="89">
        <v>4</v>
      </c>
      <c r="L192" s="85">
        <v>5</v>
      </c>
      <c r="M192" s="89">
        <v>3</v>
      </c>
      <c r="N192" s="85">
        <v>3</v>
      </c>
      <c r="O192" s="89">
        <v>0</v>
      </c>
      <c r="P192" s="85">
        <v>2</v>
      </c>
      <c r="Q192" s="69">
        <f t="shared" si="40"/>
        <v>8</v>
      </c>
      <c r="R192" s="10">
        <f t="shared" ref="R192:R197" si="50">J192+L192+N192+P192</f>
        <v>13</v>
      </c>
      <c r="S192" s="77">
        <f t="shared" ref="S192:S197" si="51">AVERAGE(Q192:R192)</f>
        <v>10.5</v>
      </c>
      <c r="T192" s="39">
        <f t="shared" si="49"/>
        <v>5</v>
      </c>
      <c r="U192" s="39">
        <f t="shared" ref="U192:U197" si="52">STDEV(Q192:R192)</f>
        <v>3.5355339059327378</v>
      </c>
      <c r="V192" s="39"/>
      <c r="W192" s="39">
        <f>S192</f>
        <v>10.5</v>
      </c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ht="165" x14ac:dyDescent="0.2">
      <c r="A193" s="4" t="s">
        <v>542</v>
      </c>
      <c r="B193" s="83" t="s">
        <v>543</v>
      </c>
      <c r="C193" s="4" t="s">
        <v>544</v>
      </c>
      <c r="D193" s="4" t="s">
        <v>40</v>
      </c>
      <c r="E193" s="4" t="s">
        <v>28</v>
      </c>
      <c r="F193" s="4">
        <v>26896318</v>
      </c>
      <c r="G193" s="70"/>
      <c r="H193" s="70"/>
      <c r="I193" s="69">
        <v>4</v>
      </c>
      <c r="J193" s="5">
        <v>5</v>
      </c>
      <c r="K193" s="69">
        <v>4</v>
      </c>
      <c r="L193" s="5">
        <v>5</v>
      </c>
      <c r="M193" s="69">
        <v>4</v>
      </c>
      <c r="N193" s="5">
        <v>2</v>
      </c>
      <c r="O193" s="69">
        <v>4</v>
      </c>
      <c r="P193" s="5">
        <v>2</v>
      </c>
      <c r="Q193" s="69">
        <f t="shared" si="40"/>
        <v>16</v>
      </c>
      <c r="R193" s="10">
        <f t="shared" si="50"/>
        <v>14</v>
      </c>
      <c r="S193" s="77">
        <f t="shared" si="51"/>
        <v>15</v>
      </c>
      <c r="T193" s="39">
        <f t="shared" si="49"/>
        <v>2</v>
      </c>
      <c r="U193" s="39">
        <f t="shared" si="52"/>
        <v>1.4142135623730951</v>
      </c>
      <c r="V193" s="39"/>
      <c r="W193" s="39">
        <f t="shared" ref="W193:W197" si="53">S193</f>
        <v>15</v>
      </c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ht="75" x14ac:dyDescent="0.2">
      <c r="A194" s="4" t="s">
        <v>545</v>
      </c>
      <c r="B194" s="83" t="s">
        <v>546</v>
      </c>
      <c r="C194" s="4" t="s">
        <v>533</v>
      </c>
      <c r="D194" s="4" t="s">
        <v>40</v>
      </c>
      <c r="E194" s="4" t="s">
        <v>28</v>
      </c>
      <c r="F194" s="4">
        <v>25262785</v>
      </c>
      <c r="G194" s="70"/>
      <c r="H194" s="70"/>
      <c r="I194" s="69">
        <v>5</v>
      </c>
      <c r="J194" s="5">
        <v>1</v>
      </c>
      <c r="K194" s="69">
        <v>3</v>
      </c>
      <c r="L194" s="5">
        <v>4</v>
      </c>
      <c r="M194" s="69">
        <v>2</v>
      </c>
      <c r="N194" s="5">
        <v>3</v>
      </c>
      <c r="O194" s="69">
        <v>2</v>
      </c>
      <c r="P194" s="5">
        <v>3</v>
      </c>
      <c r="Q194" s="69">
        <f t="shared" si="40"/>
        <v>12</v>
      </c>
      <c r="R194" s="10">
        <f t="shared" si="50"/>
        <v>11</v>
      </c>
      <c r="S194" s="77">
        <f t="shared" si="51"/>
        <v>11.5</v>
      </c>
      <c r="T194" s="39">
        <f t="shared" si="49"/>
        <v>1</v>
      </c>
      <c r="U194" s="39">
        <f t="shared" si="52"/>
        <v>0.70710678118654757</v>
      </c>
      <c r="V194" s="39"/>
      <c r="W194" s="39">
        <f t="shared" si="53"/>
        <v>11.5</v>
      </c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:33" ht="75" x14ac:dyDescent="0.2">
      <c r="A195" s="4" t="s">
        <v>547</v>
      </c>
      <c r="B195" s="83" t="s">
        <v>548</v>
      </c>
      <c r="C195" s="4" t="s">
        <v>549</v>
      </c>
      <c r="D195" s="4" t="s">
        <v>40</v>
      </c>
      <c r="E195" s="4" t="s">
        <v>28</v>
      </c>
      <c r="F195" s="4">
        <v>25951090</v>
      </c>
      <c r="G195" s="70"/>
      <c r="H195" s="70"/>
      <c r="I195" s="69">
        <v>2</v>
      </c>
      <c r="J195" s="5">
        <v>2</v>
      </c>
      <c r="K195" s="69">
        <v>3</v>
      </c>
      <c r="L195" s="5">
        <v>1</v>
      </c>
      <c r="M195" s="69">
        <v>3</v>
      </c>
      <c r="N195" s="5">
        <v>2</v>
      </c>
      <c r="O195" s="69">
        <v>2</v>
      </c>
      <c r="P195" s="5">
        <v>3</v>
      </c>
      <c r="Q195" s="69">
        <f t="shared" si="40"/>
        <v>10</v>
      </c>
      <c r="R195" s="10">
        <f t="shared" si="50"/>
        <v>8</v>
      </c>
      <c r="S195" s="77">
        <f t="shared" si="51"/>
        <v>9</v>
      </c>
      <c r="T195" s="39">
        <f t="shared" si="49"/>
        <v>2</v>
      </c>
      <c r="U195" s="39">
        <f t="shared" si="52"/>
        <v>1.4142135623730951</v>
      </c>
      <c r="V195" s="39"/>
      <c r="W195" s="39">
        <f t="shared" si="53"/>
        <v>9</v>
      </c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ht="75" x14ac:dyDescent="0.2">
      <c r="A196" s="4" t="s">
        <v>550</v>
      </c>
      <c r="B196" s="83" t="s">
        <v>551</v>
      </c>
      <c r="C196" s="4" t="s">
        <v>356</v>
      </c>
      <c r="D196" s="4" t="s">
        <v>40</v>
      </c>
      <c r="E196" s="4" t="s">
        <v>28</v>
      </c>
      <c r="F196" s="4">
        <v>26911610</v>
      </c>
      <c r="G196" s="70"/>
      <c r="H196" s="70"/>
      <c r="I196" s="69">
        <v>4</v>
      </c>
      <c r="J196" s="5">
        <v>4</v>
      </c>
      <c r="K196" s="69">
        <v>3</v>
      </c>
      <c r="L196" s="5">
        <v>4</v>
      </c>
      <c r="M196" s="69">
        <v>4</v>
      </c>
      <c r="N196" s="5">
        <v>4</v>
      </c>
      <c r="O196" s="69">
        <v>4</v>
      </c>
      <c r="P196" s="5">
        <v>3</v>
      </c>
      <c r="Q196" s="69">
        <f t="shared" si="40"/>
        <v>15</v>
      </c>
      <c r="R196" s="10">
        <f t="shared" si="50"/>
        <v>15</v>
      </c>
      <c r="S196" s="77">
        <f t="shared" si="51"/>
        <v>15</v>
      </c>
      <c r="T196" s="39">
        <f t="shared" si="49"/>
        <v>0</v>
      </c>
      <c r="U196" s="39">
        <f t="shared" si="52"/>
        <v>0</v>
      </c>
      <c r="V196" s="39"/>
      <c r="W196" s="39">
        <f t="shared" si="53"/>
        <v>15</v>
      </c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ht="135" x14ac:dyDescent="0.2">
      <c r="A197" s="4" t="s">
        <v>134</v>
      </c>
      <c r="B197" s="83" t="s">
        <v>552</v>
      </c>
      <c r="C197" s="4" t="s">
        <v>299</v>
      </c>
      <c r="D197" s="4" t="s">
        <v>40</v>
      </c>
      <c r="E197" s="4" t="s">
        <v>28</v>
      </c>
      <c r="F197" s="4">
        <v>26880672</v>
      </c>
      <c r="G197" s="70"/>
      <c r="H197" s="70"/>
      <c r="I197" s="76">
        <v>5</v>
      </c>
      <c r="J197" s="5">
        <v>3</v>
      </c>
      <c r="K197" s="69">
        <v>4</v>
      </c>
      <c r="L197" s="5">
        <v>3</v>
      </c>
      <c r="M197" s="69">
        <v>3</v>
      </c>
      <c r="N197" s="5">
        <v>3</v>
      </c>
      <c r="O197" s="69">
        <v>4</v>
      </c>
      <c r="P197" s="5">
        <v>3</v>
      </c>
      <c r="Q197" s="69">
        <f t="shared" si="40"/>
        <v>16</v>
      </c>
      <c r="R197" s="10">
        <f t="shared" si="50"/>
        <v>12</v>
      </c>
      <c r="S197" s="77">
        <f t="shared" si="51"/>
        <v>14</v>
      </c>
      <c r="T197" s="39">
        <f t="shared" si="49"/>
        <v>4</v>
      </c>
      <c r="U197" s="39">
        <f t="shared" si="52"/>
        <v>2.8284271247461903</v>
      </c>
      <c r="V197" s="39"/>
      <c r="W197" s="39">
        <f t="shared" si="53"/>
        <v>14</v>
      </c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ht="90" x14ac:dyDescent="0.2">
      <c r="A198" s="4" t="s">
        <v>553</v>
      </c>
      <c r="B198" s="83" t="s">
        <v>554</v>
      </c>
      <c r="C198" s="4" t="s">
        <v>167</v>
      </c>
      <c r="D198" s="4" t="s">
        <v>40</v>
      </c>
      <c r="E198" s="4" t="s">
        <v>28</v>
      </c>
      <c r="F198" s="4">
        <v>25681516</v>
      </c>
      <c r="G198" s="71"/>
      <c r="H198" s="70"/>
      <c r="I198" s="72">
        <v>1</v>
      </c>
      <c r="J198" s="5">
        <v>5</v>
      </c>
      <c r="K198" s="72">
        <v>5</v>
      </c>
      <c r="L198" s="5">
        <v>4</v>
      </c>
      <c r="M198" s="72">
        <v>1</v>
      </c>
      <c r="N198" s="5">
        <v>5</v>
      </c>
      <c r="O198" s="72">
        <v>3</v>
      </c>
      <c r="P198" s="5">
        <v>5</v>
      </c>
      <c r="Q198" s="69">
        <v>10</v>
      </c>
      <c r="R198" s="10">
        <v>19</v>
      </c>
      <c r="S198" s="77">
        <v>14.5</v>
      </c>
      <c r="T198" s="45">
        <v>9</v>
      </c>
      <c r="U198" s="45">
        <v>6.36</v>
      </c>
      <c r="V198" s="45">
        <v>12</v>
      </c>
      <c r="W198" s="146">
        <f>AVERAGE(V198,R198,Q198)</f>
        <v>13.666666666666666</v>
      </c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ht="75" x14ac:dyDescent="0.2">
      <c r="A199" s="4" t="s">
        <v>555</v>
      </c>
      <c r="B199" s="83" t="s">
        <v>556</v>
      </c>
      <c r="C199" s="4" t="s">
        <v>468</v>
      </c>
      <c r="D199" s="4" t="s">
        <v>40</v>
      </c>
      <c r="E199" s="4" t="s">
        <v>28</v>
      </c>
      <c r="F199" s="87">
        <v>26938140</v>
      </c>
      <c r="G199" s="70"/>
      <c r="H199" s="70"/>
      <c r="I199" s="76">
        <v>5</v>
      </c>
      <c r="J199" s="5">
        <v>4</v>
      </c>
      <c r="K199" s="69">
        <v>4</v>
      </c>
      <c r="L199" s="5">
        <v>5</v>
      </c>
      <c r="M199" s="69">
        <v>3</v>
      </c>
      <c r="N199" s="5">
        <v>4</v>
      </c>
      <c r="O199" s="69">
        <v>3</v>
      </c>
      <c r="P199" s="5">
        <v>3</v>
      </c>
      <c r="Q199" s="69">
        <f t="shared" si="40"/>
        <v>15</v>
      </c>
      <c r="R199" s="10">
        <f t="shared" ref="R199:R210" si="54">J199+L199+N199+P199</f>
        <v>16</v>
      </c>
      <c r="S199" s="77">
        <f t="shared" ref="S199:S215" si="55">AVERAGE(Q199:R199)</f>
        <v>15.5</v>
      </c>
      <c r="T199" s="39">
        <f t="shared" si="49"/>
        <v>1</v>
      </c>
      <c r="U199" s="39">
        <f t="shared" ref="U199:U215" si="56">STDEV(Q199:R199)</f>
        <v>0.70710678118654757</v>
      </c>
      <c r="V199" s="39"/>
      <c r="W199" s="39">
        <f>S199</f>
        <v>15.5</v>
      </c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ht="105" x14ac:dyDescent="0.2">
      <c r="A200" s="4" t="s">
        <v>557</v>
      </c>
      <c r="B200" s="83" t="s">
        <v>558</v>
      </c>
      <c r="C200" s="4" t="s">
        <v>559</v>
      </c>
      <c r="D200" s="4" t="s">
        <v>40</v>
      </c>
      <c r="E200" s="4" t="s">
        <v>28</v>
      </c>
      <c r="F200" s="4">
        <v>26891697</v>
      </c>
      <c r="G200" s="70"/>
      <c r="H200" s="70"/>
      <c r="I200" s="69">
        <v>2</v>
      </c>
      <c r="J200" s="5">
        <v>5</v>
      </c>
      <c r="K200" s="69">
        <v>3</v>
      </c>
      <c r="L200" s="5">
        <v>5</v>
      </c>
      <c r="M200" s="69">
        <v>3</v>
      </c>
      <c r="N200" s="5">
        <v>2</v>
      </c>
      <c r="O200" s="69">
        <v>3</v>
      </c>
      <c r="P200" s="5">
        <v>2</v>
      </c>
      <c r="Q200" s="69">
        <f t="shared" si="40"/>
        <v>11</v>
      </c>
      <c r="R200" s="10">
        <f t="shared" si="54"/>
        <v>14</v>
      </c>
      <c r="S200" s="77">
        <f t="shared" si="55"/>
        <v>12.5</v>
      </c>
      <c r="T200" s="39">
        <f t="shared" si="49"/>
        <v>3</v>
      </c>
      <c r="U200" s="39">
        <f t="shared" si="56"/>
        <v>2.1213203435596424</v>
      </c>
      <c r="V200" s="39"/>
      <c r="W200" s="39">
        <f t="shared" ref="W200:W215" si="57">S200</f>
        <v>12.5</v>
      </c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ht="105" x14ac:dyDescent="0.2">
      <c r="A201" s="4" t="s">
        <v>560</v>
      </c>
      <c r="B201" s="83" t="s">
        <v>561</v>
      </c>
      <c r="C201" s="4" t="s">
        <v>35</v>
      </c>
      <c r="D201" s="4" t="s">
        <v>40</v>
      </c>
      <c r="E201" s="4" t="s">
        <v>28</v>
      </c>
      <c r="F201" s="4">
        <v>1001967</v>
      </c>
      <c r="G201" s="70"/>
      <c r="H201" s="70"/>
      <c r="I201" s="69">
        <v>4</v>
      </c>
      <c r="J201" s="5">
        <v>5</v>
      </c>
      <c r="K201" s="69">
        <v>4</v>
      </c>
      <c r="L201" s="5">
        <v>5</v>
      </c>
      <c r="M201" s="69">
        <v>3</v>
      </c>
      <c r="N201" s="5">
        <v>4</v>
      </c>
      <c r="O201" s="69">
        <v>4</v>
      </c>
      <c r="P201" s="5">
        <v>4</v>
      </c>
      <c r="Q201" s="69">
        <f t="shared" si="40"/>
        <v>15</v>
      </c>
      <c r="R201" s="10">
        <f t="shared" si="54"/>
        <v>18</v>
      </c>
      <c r="S201" s="77">
        <f t="shared" si="55"/>
        <v>16.5</v>
      </c>
      <c r="T201" s="39">
        <f t="shared" si="49"/>
        <v>3</v>
      </c>
      <c r="U201" s="39">
        <f t="shared" si="56"/>
        <v>2.1213203435596424</v>
      </c>
      <c r="V201" s="39"/>
      <c r="W201" s="39">
        <f t="shared" si="57"/>
        <v>16.5</v>
      </c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ht="60" x14ac:dyDescent="0.2">
      <c r="A202" s="4" t="s">
        <v>562</v>
      </c>
      <c r="B202" s="83" t="s">
        <v>563</v>
      </c>
      <c r="C202" s="4" t="s">
        <v>564</v>
      </c>
      <c r="D202" s="4" t="s">
        <v>40</v>
      </c>
      <c r="E202" s="4" t="s">
        <v>28</v>
      </c>
      <c r="F202" s="4">
        <v>26924166</v>
      </c>
      <c r="G202" s="70"/>
      <c r="H202" s="70"/>
      <c r="I202" s="69">
        <v>3</v>
      </c>
      <c r="J202" s="5">
        <v>5</v>
      </c>
      <c r="K202" s="69">
        <v>1</v>
      </c>
      <c r="L202" s="5">
        <v>2</v>
      </c>
      <c r="M202" s="69">
        <v>3</v>
      </c>
      <c r="N202" s="5">
        <v>3</v>
      </c>
      <c r="O202" s="69">
        <v>3</v>
      </c>
      <c r="P202" s="5">
        <v>1</v>
      </c>
      <c r="Q202" s="69">
        <f t="shared" si="40"/>
        <v>10</v>
      </c>
      <c r="R202" s="10">
        <f t="shared" si="54"/>
        <v>11</v>
      </c>
      <c r="S202" s="77">
        <f t="shared" si="55"/>
        <v>10.5</v>
      </c>
      <c r="T202" s="39">
        <f t="shared" si="49"/>
        <v>1</v>
      </c>
      <c r="U202" s="39">
        <f t="shared" si="56"/>
        <v>0.70710678118654757</v>
      </c>
      <c r="V202" s="39"/>
      <c r="W202" s="39">
        <f t="shared" si="57"/>
        <v>10.5</v>
      </c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ht="60" x14ac:dyDescent="0.2">
      <c r="A203" s="4" t="s">
        <v>565</v>
      </c>
      <c r="B203" s="83" t="s">
        <v>566</v>
      </c>
      <c r="C203" s="4" t="s">
        <v>524</v>
      </c>
      <c r="D203" s="4" t="s">
        <v>40</v>
      </c>
      <c r="E203" s="4" t="s">
        <v>28</v>
      </c>
      <c r="F203" s="4">
        <v>26894894</v>
      </c>
      <c r="G203" s="70"/>
      <c r="H203" s="70"/>
      <c r="I203" s="69">
        <v>3</v>
      </c>
      <c r="J203" s="5">
        <v>5</v>
      </c>
      <c r="K203" s="69">
        <v>4</v>
      </c>
      <c r="L203" s="5">
        <v>5</v>
      </c>
      <c r="M203" s="69">
        <v>4</v>
      </c>
      <c r="N203" s="5">
        <v>4</v>
      </c>
      <c r="O203" s="69">
        <v>3</v>
      </c>
      <c r="P203" s="5">
        <v>3</v>
      </c>
      <c r="Q203" s="69">
        <f t="shared" si="40"/>
        <v>14</v>
      </c>
      <c r="R203" s="10">
        <f t="shared" si="54"/>
        <v>17</v>
      </c>
      <c r="S203" s="77">
        <f t="shared" si="55"/>
        <v>15.5</v>
      </c>
      <c r="T203" s="39">
        <f t="shared" si="49"/>
        <v>3</v>
      </c>
      <c r="U203" s="39">
        <f t="shared" si="56"/>
        <v>2.1213203435596424</v>
      </c>
      <c r="V203" s="39"/>
      <c r="W203" s="39">
        <f t="shared" si="57"/>
        <v>15.5</v>
      </c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ht="120" x14ac:dyDescent="0.2">
      <c r="A204" s="4" t="s">
        <v>567</v>
      </c>
      <c r="B204" s="83" t="s">
        <v>568</v>
      </c>
      <c r="C204" s="4" t="s">
        <v>569</v>
      </c>
      <c r="D204" s="4" t="s">
        <v>40</v>
      </c>
      <c r="E204" s="4" t="s">
        <v>28</v>
      </c>
      <c r="F204" s="4">
        <v>26267012</v>
      </c>
      <c r="G204" s="71"/>
      <c r="H204" s="70"/>
      <c r="I204" s="72">
        <v>5</v>
      </c>
      <c r="J204" s="5">
        <v>3</v>
      </c>
      <c r="K204" s="72">
        <v>2</v>
      </c>
      <c r="L204" s="5">
        <v>4</v>
      </c>
      <c r="M204" s="72">
        <v>0</v>
      </c>
      <c r="N204" s="5">
        <v>3</v>
      </c>
      <c r="O204" s="72">
        <v>1</v>
      </c>
      <c r="P204" s="5">
        <v>3</v>
      </c>
      <c r="Q204" s="69">
        <f t="shared" si="40"/>
        <v>8</v>
      </c>
      <c r="R204" s="10">
        <f t="shared" si="54"/>
        <v>13</v>
      </c>
      <c r="S204" s="77">
        <f t="shared" si="55"/>
        <v>10.5</v>
      </c>
      <c r="T204" s="39">
        <f t="shared" si="49"/>
        <v>5</v>
      </c>
      <c r="U204" s="39">
        <f t="shared" si="56"/>
        <v>3.5355339059327378</v>
      </c>
      <c r="V204" s="39"/>
      <c r="W204" s="39">
        <f t="shared" si="57"/>
        <v>10.5</v>
      </c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:33" ht="75" x14ac:dyDescent="0.2">
      <c r="A205" s="4" t="s">
        <v>570</v>
      </c>
      <c r="B205" s="83" t="s">
        <v>571</v>
      </c>
      <c r="C205" s="4" t="s">
        <v>572</v>
      </c>
      <c r="D205" s="4" t="s">
        <v>40</v>
      </c>
      <c r="E205" s="4" t="s">
        <v>28</v>
      </c>
      <c r="F205" s="4">
        <v>26927901</v>
      </c>
      <c r="G205" s="70"/>
      <c r="H205" s="70"/>
      <c r="I205" s="69">
        <v>3</v>
      </c>
      <c r="J205" s="5">
        <v>5</v>
      </c>
      <c r="K205" s="69">
        <v>4</v>
      </c>
      <c r="L205" s="5">
        <v>5</v>
      </c>
      <c r="M205" s="69">
        <v>4</v>
      </c>
      <c r="N205" s="5">
        <v>4</v>
      </c>
      <c r="O205" s="69">
        <v>3</v>
      </c>
      <c r="P205" s="5">
        <v>3</v>
      </c>
      <c r="Q205" s="69">
        <f t="shared" si="40"/>
        <v>14</v>
      </c>
      <c r="R205" s="10">
        <f t="shared" si="54"/>
        <v>17</v>
      </c>
      <c r="S205" s="77">
        <f t="shared" si="55"/>
        <v>15.5</v>
      </c>
      <c r="T205" s="39">
        <f t="shared" si="49"/>
        <v>3</v>
      </c>
      <c r="U205" s="39">
        <f t="shared" si="56"/>
        <v>2.1213203435596424</v>
      </c>
      <c r="V205" s="39"/>
      <c r="W205" s="39">
        <f t="shared" si="57"/>
        <v>15.5</v>
      </c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ht="45" x14ac:dyDescent="0.2">
      <c r="A206" s="4" t="s">
        <v>573</v>
      </c>
      <c r="B206" s="83" t="s">
        <v>574</v>
      </c>
      <c r="C206" s="4" t="s">
        <v>152</v>
      </c>
      <c r="D206" s="4" t="s">
        <v>36</v>
      </c>
      <c r="E206" s="4" t="s">
        <v>28</v>
      </c>
      <c r="F206" s="4">
        <v>26282578</v>
      </c>
      <c r="G206" s="70"/>
      <c r="H206" s="70"/>
      <c r="I206" s="69">
        <v>4</v>
      </c>
      <c r="J206" s="5">
        <v>3</v>
      </c>
      <c r="K206" s="69">
        <v>4</v>
      </c>
      <c r="L206" s="5">
        <v>3</v>
      </c>
      <c r="M206" s="69">
        <v>5</v>
      </c>
      <c r="N206" s="5">
        <v>4</v>
      </c>
      <c r="O206" s="69">
        <v>5</v>
      </c>
      <c r="P206" s="5">
        <v>3</v>
      </c>
      <c r="Q206" s="69">
        <f t="shared" si="40"/>
        <v>18</v>
      </c>
      <c r="R206" s="10">
        <f t="shared" si="54"/>
        <v>13</v>
      </c>
      <c r="S206" s="77">
        <f t="shared" si="55"/>
        <v>15.5</v>
      </c>
      <c r="T206" s="39">
        <f t="shared" si="49"/>
        <v>5</v>
      </c>
      <c r="U206" s="39">
        <f t="shared" si="56"/>
        <v>3.5355339059327378</v>
      </c>
      <c r="V206" s="39"/>
      <c r="W206" s="39">
        <f t="shared" si="57"/>
        <v>15.5</v>
      </c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ht="135" x14ac:dyDescent="0.2">
      <c r="A207" s="4" t="s">
        <v>575</v>
      </c>
      <c r="B207" s="83" t="s">
        <v>576</v>
      </c>
      <c r="C207" s="4" t="s">
        <v>497</v>
      </c>
      <c r="D207" s="4" t="s">
        <v>36</v>
      </c>
      <c r="E207" s="4" t="s">
        <v>28</v>
      </c>
      <c r="F207" s="4">
        <v>26865857</v>
      </c>
      <c r="G207" s="70"/>
      <c r="H207" s="70"/>
      <c r="I207" s="69">
        <v>4</v>
      </c>
      <c r="J207" s="5">
        <v>3</v>
      </c>
      <c r="K207" s="69">
        <v>4</v>
      </c>
      <c r="L207" s="5">
        <v>4</v>
      </c>
      <c r="M207" s="69">
        <v>5</v>
      </c>
      <c r="N207" s="5">
        <v>4</v>
      </c>
      <c r="O207" s="69">
        <v>4</v>
      </c>
      <c r="P207" s="5">
        <v>3</v>
      </c>
      <c r="Q207" s="69">
        <f t="shared" si="40"/>
        <v>17</v>
      </c>
      <c r="R207" s="10">
        <f t="shared" si="54"/>
        <v>14</v>
      </c>
      <c r="S207" s="77">
        <f t="shared" si="55"/>
        <v>15.5</v>
      </c>
      <c r="T207" s="39">
        <f t="shared" si="49"/>
        <v>3</v>
      </c>
      <c r="U207" s="39">
        <f t="shared" si="56"/>
        <v>2.1213203435596424</v>
      </c>
      <c r="V207" s="39"/>
      <c r="W207" s="39">
        <f t="shared" si="57"/>
        <v>15.5</v>
      </c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ht="75" x14ac:dyDescent="0.2">
      <c r="A208" s="4" t="s">
        <v>577</v>
      </c>
      <c r="B208" s="83" t="s">
        <v>578</v>
      </c>
      <c r="C208" s="4" t="s">
        <v>579</v>
      </c>
      <c r="D208" s="4" t="s">
        <v>36</v>
      </c>
      <c r="E208" s="4" t="s">
        <v>28</v>
      </c>
      <c r="F208" s="4">
        <v>25246501</v>
      </c>
      <c r="G208" s="70"/>
      <c r="H208" s="70"/>
      <c r="I208" s="69">
        <v>3</v>
      </c>
      <c r="J208" s="5">
        <v>3</v>
      </c>
      <c r="K208" s="69">
        <v>3</v>
      </c>
      <c r="L208" s="5">
        <v>3</v>
      </c>
      <c r="M208" s="69">
        <v>3</v>
      </c>
      <c r="N208" s="5">
        <v>3</v>
      </c>
      <c r="O208" s="69">
        <v>2</v>
      </c>
      <c r="P208" s="5">
        <v>4</v>
      </c>
      <c r="Q208" s="69">
        <f t="shared" si="40"/>
        <v>11</v>
      </c>
      <c r="R208" s="10">
        <f t="shared" si="54"/>
        <v>13</v>
      </c>
      <c r="S208" s="77">
        <f t="shared" si="55"/>
        <v>12</v>
      </c>
      <c r="T208" s="39">
        <f t="shared" si="49"/>
        <v>2</v>
      </c>
      <c r="U208" s="39">
        <f t="shared" si="56"/>
        <v>1.4142135623730951</v>
      </c>
      <c r="V208" s="39"/>
      <c r="W208" s="39">
        <f>S208</f>
        <v>12</v>
      </c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:33" ht="60" x14ac:dyDescent="0.2">
      <c r="A209" s="4" t="s">
        <v>580</v>
      </c>
      <c r="B209" s="83" t="s">
        <v>581</v>
      </c>
      <c r="C209" s="4" t="s">
        <v>582</v>
      </c>
      <c r="D209" s="4" t="s">
        <v>40</v>
      </c>
      <c r="E209" s="4" t="s">
        <v>28</v>
      </c>
      <c r="F209" s="4">
        <v>26214495</v>
      </c>
      <c r="G209" s="70"/>
      <c r="H209" s="70"/>
      <c r="I209" s="69">
        <v>4</v>
      </c>
      <c r="J209" s="5">
        <v>2</v>
      </c>
      <c r="K209" s="69">
        <v>4</v>
      </c>
      <c r="L209" s="5">
        <v>4</v>
      </c>
      <c r="M209" s="69">
        <v>2</v>
      </c>
      <c r="N209" s="5">
        <v>0</v>
      </c>
      <c r="O209" s="69">
        <v>1</v>
      </c>
      <c r="P209" s="5">
        <v>1</v>
      </c>
      <c r="Q209" s="69">
        <f t="shared" si="40"/>
        <v>11</v>
      </c>
      <c r="R209" s="10">
        <f t="shared" si="54"/>
        <v>7</v>
      </c>
      <c r="S209" s="77">
        <f t="shared" si="55"/>
        <v>9</v>
      </c>
      <c r="T209" s="39">
        <f t="shared" si="49"/>
        <v>4</v>
      </c>
      <c r="U209" s="39">
        <f t="shared" si="56"/>
        <v>2.8284271247461903</v>
      </c>
      <c r="V209" s="39"/>
      <c r="W209" s="39">
        <f t="shared" si="57"/>
        <v>9</v>
      </c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ht="75" x14ac:dyDescent="0.2">
      <c r="A210" s="4" t="s">
        <v>583</v>
      </c>
      <c r="B210" s="83" t="s">
        <v>584</v>
      </c>
      <c r="C210" s="4" t="s">
        <v>380</v>
      </c>
      <c r="D210" s="4" t="s">
        <v>40</v>
      </c>
      <c r="E210" s="4" t="s">
        <v>28</v>
      </c>
      <c r="F210" s="4">
        <v>27331174</v>
      </c>
      <c r="G210" s="70"/>
      <c r="H210" s="70"/>
      <c r="I210" s="69">
        <v>3</v>
      </c>
      <c r="J210" s="5">
        <v>2</v>
      </c>
      <c r="K210" s="69">
        <v>3</v>
      </c>
      <c r="L210" s="5">
        <v>4</v>
      </c>
      <c r="M210" s="69">
        <v>2</v>
      </c>
      <c r="N210" s="5">
        <v>3</v>
      </c>
      <c r="O210" s="69">
        <v>2</v>
      </c>
      <c r="P210" s="5">
        <v>3</v>
      </c>
      <c r="Q210" s="69">
        <f t="shared" si="40"/>
        <v>10</v>
      </c>
      <c r="R210" s="10">
        <f t="shared" si="54"/>
        <v>12</v>
      </c>
      <c r="S210" s="77">
        <f t="shared" si="55"/>
        <v>11</v>
      </c>
      <c r="T210" s="39">
        <f t="shared" si="49"/>
        <v>2</v>
      </c>
      <c r="U210" s="39">
        <f t="shared" si="56"/>
        <v>1.4142135623730951</v>
      </c>
      <c r="V210" s="39"/>
      <c r="W210" s="39">
        <f t="shared" si="57"/>
        <v>11</v>
      </c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ht="75" x14ac:dyDescent="0.2">
      <c r="A211" s="10" t="s">
        <v>585</v>
      </c>
      <c r="B211" s="10" t="s">
        <v>586</v>
      </c>
      <c r="C211" s="10" t="s">
        <v>274</v>
      </c>
      <c r="D211" s="10" t="s">
        <v>40</v>
      </c>
      <c r="E211" s="10" t="s">
        <v>210</v>
      </c>
      <c r="F211" s="10">
        <v>27429490</v>
      </c>
      <c r="G211" s="89">
        <v>5</v>
      </c>
      <c r="H211" s="85">
        <v>5</v>
      </c>
      <c r="I211" s="89">
        <v>5</v>
      </c>
      <c r="J211" s="85">
        <v>4</v>
      </c>
      <c r="K211" s="90"/>
      <c r="L211" s="90"/>
      <c r="M211" s="89">
        <v>5</v>
      </c>
      <c r="N211" s="85">
        <v>5</v>
      </c>
      <c r="O211" s="89">
        <v>4</v>
      </c>
      <c r="P211" s="85">
        <v>2</v>
      </c>
      <c r="Q211" s="89">
        <f t="shared" ref="Q211:R215" si="58">G211+I211+M211+O211</f>
        <v>19</v>
      </c>
      <c r="R211" s="91">
        <f t="shared" si="58"/>
        <v>16</v>
      </c>
      <c r="S211" s="92">
        <f t="shared" si="55"/>
        <v>17.5</v>
      </c>
      <c r="T211" s="39">
        <f t="shared" si="49"/>
        <v>3</v>
      </c>
      <c r="U211" s="39">
        <f t="shared" si="56"/>
        <v>2.1213203435596424</v>
      </c>
      <c r="V211" s="39"/>
      <c r="W211" s="39">
        <f t="shared" si="57"/>
        <v>17.5</v>
      </c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ht="75" x14ac:dyDescent="0.2">
      <c r="A212" s="4" t="s">
        <v>587</v>
      </c>
      <c r="B212" s="4" t="s">
        <v>588</v>
      </c>
      <c r="C212" s="4" t="s">
        <v>589</v>
      </c>
      <c r="D212" s="4" t="s">
        <v>40</v>
      </c>
      <c r="E212" s="4" t="s">
        <v>210</v>
      </c>
      <c r="F212" s="4">
        <v>26878327</v>
      </c>
      <c r="G212" s="69">
        <v>5</v>
      </c>
      <c r="H212" s="5">
        <v>4</v>
      </c>
      <c r="I212" s="69">
        <v>5</v>
      </c>
      <c r="J212" s="5">
        <v>4</v>
      </c>
      <c r="K212" s="70"/>
      <c r="L212" s="70"/>
      <c r="M212" s="69">
        <v>3</v>
      </c>
      <c r="N212" s="5">
        <v>3</v>
      </c>
      <c r="O212" s="69">
        <v>3</v>
      </c>
      <c r="P212" s="5">
        <v>3</v>
      </c>
      <c r="Q212" s="89">
        <f t="shared" si="58"/>
        <v>16</v>
      </c>
      <c r="R212" s="91">
        <f t="shared" si="58"/>
        <v>14</v>
      </c>
      <c r="S212" s="92">
        <f t="shared" si="55"/>
        <v>15</v>
      </c>
      <c r="T212" s="39">
        <f t="shared" si="49"/>
        <v>2</v>
      </c>
      <c r="U212" s="39">
        <f t="shared" si="56"/>
        <v>1.4142135623730951</v>
      </c>
      <c r="V212" s="39"/>
      <c r="W212" s="39">
        <f t="shared" si="57"/>
        <v>15</v>
      </c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ht="45" x14ac:dyDescent="0.2">
      <c r="A213" s="10" t="s">
        <v>590</v>
      </c>
      <c r="B213" s="10" t="s">
        <v>591</v>
      </c>
      <c r="C213" s="10" t="s">
        <v>380</v>
      </c>
      <c r="D213" s="10" t="s">
        <v>36</v>
      </c>
      <c r="E213" s="10" t="s">
        <v>210</v>
      </c>
      <c r="F213" s="10">
        <v>27437527</v>
      </c>
      <c r="G213" s="89">
        <v>4</v>
      </c>
      <c r="H213" s="85">
        <v>3</v>
      </c>
      <c r="I213" s="89">
        <v>0</v>
      </c>
      <c r="J213" s="85">
        <v>0</v>
      </c>
      <c r="K213" s="90"/>
      <c r="L213" s="90"/>
      <c r="M213" s="89">
        <v>5</v>
      </c>
      <c r="N213" s="85">
        <v>5</v>
      </c>
      <c r="O213" s="89">
        <v>3</v>
      </c>
      <c r="P213" s="85">
        <v>0</v>
      </c>
      <c r="Q213" s="89">
        <f t="shared" si="58"/>
        <v>12</v>
      </c>
      <c r="R213" s="91">
        <f t="shared" si="58"/>
        <v>8</v>
      </c>
      <c r="S213" s="92">
        <f t="shared" si="55"/>
        <v>10</v>
      </c>
      <c r="T213" s="39">
        <f t="shared" si="49"/>
        <v>4</v>
      </c>
      <c r="U213" s="39">
        <f t="shared" si="56"/>
        <v>2.8284271247461903</v>
      </c>
      <c r="V213" s="39"/>
      <c r="W213" s="39">
        <f t="shared" si="57"/>
        <v>10</v>
      </c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ht="105" x14ac:dyDescent="0.2">
      <c r="A214" s="4" t="s">
        <v>592</v>
      </c>
      <c r="B214" s="4" t="s">
        <v>593</v>
      </c>
      <c r="C214" s="4" t="s">
        <v>594</v>
      </c>
      <c r="D214" s="4" t="s">
        <v>40</v>
      </c>
      <c r="E214" s="4" t="s">
        <v>210</v>
      </c>
      <c r="F214" s="4">
        <v>26919842</v>
      </c>
      <c r="G214" s="69">
        <v>4</v>
      </c>
      <c r="H214" s="5">
        <v>5</v>
      </c>
      <c r="I214" s="69">
        <v>2</v>
      </c>
      <c r="J214" s="5">
        <v>0</v>
      </c>
      <c r="K214" s="70"/>
      <c r="L214" s="70"/>
      <c r="M214" s="69">
        <v>3</v>
      </c>
      <c r="N214" s="5">
        <v>5</v>
      </c>
      <c r="O214" s="69">
        <v>3</v>
      </c>
      <c r="P214" s="5">
        <v>5</v>
      </c>
      <c r="Q214" s="89">
        <f t="shared" si="58"/>
        <v>12</v>
      </c>
      <c r="R214" s="91">
        <f t="shared" si="58"/>
        <v>15</v>
      </c>
      <c r="S214" s="92">
        <f t="shared" si="55"/>
        <v>13.5</v>
      </c>
      <c r="T214" s="39">
        <f t="shared" si="49"/>
        <v>3</v>
      </c>
      <c r="U214" s="39">
        <f t="shared" si="56"/>
        <v>2.1213203435596424</v>
      </c>
      <c r="V214" s="39"/>
      <c r="W214" s="39">
        <f t="shared" si="57"/>
        <v>13.5</v>
      </c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ht="75" x14ac:dyDescent="0.2">
      <c r="A215" s="10" t="s">
        <v>595</v>
      </c>
      <c r="B215" s="10" t="s">
        <v>596</v>
      </c>
      <c r="C215" s="10" t="s">
        <v>189</v>
      </c>
      <c r="D215" s="10" t="s">
        <v>36</v>
      </c>
      <c r="E215" s="10" t="s">
        <v>210</v>
      </c>
      <c r="F215" s="10">
        <v>27435533</v>
      </c>
      <c r="G215" s="89">
        <v>5</v>
      </c>
      <c r="H215" s="85">
        <v>5</v>
      </c>
      <c r="I215" s="89">
        <v>5</v>
      </c>
      <c r="J215" s="85">
        <v>2</v>
      </c>
      <c r="K215" s="90"/>
      <c r="L215" s="90"/>
      <c r="M215" s="89">
        <v>4</v>
      </c>
      <c r="N215" s="85">
        <v>5</v>
      </c>
      <c r="O215" s="89">
        <v>3</v>
      </c>
      <c r="P215" s="85">
        <v>0</v>
      </c>
      <c r="Q215" s="89">
        <f t="shared" si="58"/>
        <v>17</v>
      </c>
      <c r="R215" s="91">
        <f t="shared" si="58"/>
        <v>12</v>
      </c>
      <c r="S215" s="92">
        <f t="shared" si="55"/>
        <v>14.5</v>
      </c>
      <c r="T215" s="39">
        <f t="shared" si="49"/>
        <v>5</v>
      </c>
      <c r="U215" s="39">
        <f t="shared" si="56"/>
        <v>3.5355339059327378</v>
      </c>
      <c r="V215" s="39"/>
      <c r="W215" s="39">
        <f t="shared" si="57"/>
        <v>14.5</v>
      </c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ht="60" x14ac:dyDescent="0.2">
      <c r="A216" s="4" t="s">
        <v>597</v>
      </c>
      <c r="B216" s="4" t="s">
        <v>598</v>
      </c>
      <c r="C216" s="4" t="s">
        <v>599</v>
      </c>
      <c r="D216" s="4" t="s">
        <v>40</v>
      </c>
      <c r="E216" s="4" t="s">
        <v>210</v>
      </c>
      <c r="F216" s="4">
        <v>26881488</v>
      </c>
      <c r="G216" s="69">
        <f>2+1+1+1</f>
        <v>5</v>
      </c>
      <c r="H216" s="5">
        <v>4</v>
      </c>
      <c r="I216" s="69">
        <v>33</v>
      </c>
      <c r="J216" s="5">
        <v>2</v>
      </c>
      <c r="K216" s="70"/>
      <c r="L216" s="70"/>
      <c r="M216" s="69">
        <v>5</v>
      </c>
      <c r="N216" s="5">
        <v>2</v>
      </c>
      <c r="O216" s="69">
        <v>4</v>
      </c>
      <c r="P216" s="5">
        <v>2</v>
      </c>
      <c r="Q216" s="89">
        <v>16</v>
      </c>
      <c r="R216" s="91">
        <v>9</v>
      </c>
      <c r="S216" s="92">
        <v>12.5</v>
      </c>
      <c r="T216" s="45">
        <v>7</v>
      </c>
      <c r="U216" s="45">
        <v>4.9489999999999998</v>
      </c>
      <c r="V216" s="45">
        <v>9</v>
      </c>
      <c r="W216" s="146">
        <f>AVERAGE(V216,R216,Q216)</f>
        <v>11.333333333333334</v>
      </c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ht="45" x14ac:dyDescent="0.2">
      <c r="A217" s="4" t="s">
        <v>600</v>
      </c>
      <c r="B217" s="4" t="s">
        <v>601</v>
      </c>
      <c r="C217" s="4" t="s">
        <v>602</v>
      </c>
      <c r="D217" s="4" t="s">
        <v>36</v>
      </c>
      <c r="E217" s="4" t="s">
        <v>210</v>
      </c>
      <c r="F217" s="4">
        <v>26866060</v>
      </c>
      <c r="G217" s="69">
        <v>4</v>
      </c>
      <c r="H217" s="5">
        <v>3</v>
      </c>
      <c r="I217" s="69">
        <v>1</v>
      </c>
      <c r="J217" s="5">
        <v>4</v>
      </c>
      <c r="K217" s="70"/>
      <c r="L217" s="70"/>
      <c r="M217" s="69">
        <v>1</v>
      </c>
      <c r="N217" s="5">
        <v>3</v>
      </c>
      <c r="O217" s="69">
        <v>2</v>
      </c>
      <c r="P217" s="5">
        <v>3</v>
      </c>
      <c r="Q217" s="89">
        <f t="shared" ref="Q217:Q225" si="59">G217+I217+M217+O217</f>
        <v>8</v>
      </c>
      <c r="R217" s="91">
        <f t="shared" ref="R217:R225" si="60">H217+J217+N217+P217</f>
        <v>13</v>
      </c>
      <c r="S217" s="92">
        <f t="shared" ref="S217:S225" si="61">AVERAGE(Q217:R217)</f>
        <v>10.5</v>
      </c>
      <c r="T217" s="39">
        <f t="shared" si="49"/>
        <v>5</v>
      </c>
      <c r="U217" s="39">
        <f t="shared" ref="U217:U248" si="62">STDEV(Q217:R217)</f>
        <v>3.5355339059327378</v>
      </c>
      <c r="V217" s="39"/>
      <c r="W217" s="39">
        <f>S217</f>
        <v>10.5</v>
      </c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ht="105" x14ac:dyDescent="0.2">
      <c r="A218" s="4" t="s">
        <v>603</v>
      </c>
      <c r="B218" s="4" t="s">
        <v>604</v>
      </c>
      <c r="C218" s="4" t="s">
        <v>605</v>
      </c>
      <c r="D218" s="4" t="s">
        <v>36</v>
      </c>
      <c r="E218" s="4" t="s">
        <v>210</v>
      </c>
      <c r="F218" s="4">
        <v>26854199</v>
      </c>
      <c r="G218" s="69">
        <v>5</v>
      </c>
      <c r="H218" s="5">
        <v>2</v>
      </c>
      <c r="I218" s="69">
        <v>1</v>
      </c>
      <c r="J218" s="5">
        <v>3</v>
      </c>
      <c r="K218" s="70"/>
      <c r="L218" s="70"/>
      <c r="M218" s="69">
        <v>2</v>
      </c>
      <c r="N218" s="5">
        <v>3</v>
      </c>
      <c r="O218" s="69">
        <v>2</v>
      </c>
      <c r="P218" s="5">
        <v>3</v>
      </c>
      <c r="Q218" s="89">
        <f t="shared" si="59"/>
        <v>10</v>
      </c>
      <c r="R218" s="91">
        <f t="shared" si="60"/>
        <v>11</v>
      </c>
      <c r="S218" s="92">
        <f t="shared" si="61"/>
        <v>10.5</v>
      </c>
      <c r="T218" s="39">
        <f t="shared" si="49"/>
        <v>1</v>
      </c>
      <c r="U218" s="39">
        <f t="shared" si="62"/>
        <v>0.70710678118654757</v>
      </c>
      <c r="V218" s="39"/>
      <c r="W218" s="39">
        <f t="shared" ref="W218:W230" si="63">S218</f>
        <v>10.5</v>
      </c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ht="45" x14ac:dyDescent="0.2">
      <c r="A219" s="10" t="s">
        <v>606</v>
      </c>
      <c r="B219" s="10" t="s">
        <v>607</v>
      </c>
      <c r="C219" s="10" t="s">
        <v>608</v>
      </c>
      <c r="D219" s="10" t="s">
        <v>36</v>
      </c>
      <c r="E219" s="10" t="s">
        <v>210</v>
      </c>
      <c r="F219" s="10">
        <v>27423385</v>
      </c>
      <c r="G219" s="89">
        <v>5</v>
      </c>
      <c r="H219" s="85">
        <v>5</v>
      </c>
      <c r="I219" s="89">
        <v>5</v>
      </c>
      <c r="J219" s="85">
        <v>2</v>
      </c>
      <c r="K219" s="90"/>
      <c r="L219" s="90"/>
      <c r="M219" s="89">
        <v>3</v>
      </c>
      <c r="N219" s="85">
        <v>4</v>
      </c>
      <c r="O219" s="89">
        <v>2</v>
      </c>
      <c r="P219" s="85">
        <v>1</v>
      </c>
      <c r="Q219" s="89">
        <f t="shared" si="59"/>
        <v>15</v>
      </c>
      <c r="R219" s="91">
        <f t="shared" si="60"/>
        <v>12</v>
      </c>
      <c r="S219" s="92">
        <f t="shared" si="61"/>
        <v>13.5</v>
      </c>
      <c r="T219" s="39">
        <f t="shared" si="49"/>
        <v>3</v>
      </c>
      <c r="U219" s="39">
        <f t="shared" si="62"/>
        <v>2.1213203435596424</v>
      </c>
      <c r="V219" s="39"/>
      <c r="W219" s="39">
        <f t="shared" si="63"/>
        <v>13.5</v>
      </c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90" x14ac:dyDescent="0.2">
      <c r="A220" s="4" t="s">
        <v>609</v>
      </c>
      <c r="B220" s="4" t="s">
        <v>610</v>
      </c>
      <c r="C220" s="4" t="s">
        <v>343</v>
      </c>
      <c r="D220" s="4" t="s">
        <v>40</v>
      </c>
      <c r="E220" s="4" t="s">
        <v>210</v>
      </c>
      <c r="F220" s="4">
        <v>26880002</v>
      </c>
      <c r="G220" s="69">
        <v>4</v>
      </c>
      <c r="H220" s="5">
        <v>3</v>
      </c>
      <c r="I220" s="76">
        <v>1</v>
      </c>
      <c r="J220" s="5">
        <v>3</v>
      </c>
      <c r="K220" s="70"/>
      <c r="L220" s="70"/>
      <c r="M220" s="69">
        <v>4</v>
      </c>
      <c r="N220" s="5">
        <v>3</v>
      </c>
      <c r="O220" s="69">
        <v>3</v>
      </c>
      <c r="P220" s="5">
        <v>3</v>
      </c>
      <c r="Q220" s="89">
        <f t="shared" si="59"/>
        <v>12</v>
      </c>
      <c r="R220" s="91">
        <f t="shared" si="60"/>
        <v>12</v>
      </c>
      <c r="S220" s="92">
        <f t="shared" si="61"/>
        <v>12</v>
      </c>
      <c r="T220" s="39">
        <f t="shared" si="49"/>
        <v>0</v>
      </c>
      <c r="U220" s="39">
        <f t="shared" si="62"/>
        <v>0</v>
      </c>
      <c r="V220" s="39"/>
      <c r="W220" s="39">
        <f t="shared" si="63"/>
        <v>12</v>
      </c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ht="45" x14ac:dyDescent="0.2">
      <c r="A221" s="10" t="s">
        <v>611</v>
      </c>
      <c r="B221" s="10" t="s">
        <v>612</v>
      </c>
      <c r="C221" s="10" t="s">
        <v>380</v>
      </c>
      <c r="D221" s="10" t="s">
        <v>36</v>
      </c>
      <c r="E221" s="10" t="s">
        <v>210</v>
      </c>
      <c r="F221" s="10">
        <v>27437526</v>
      </c>
      <c r="G221" s="89">
        <v>5</v>
      </c>
      <c r="H221" s="85">
        <v>2</v>
      </c>
      <c r="I221" s="93">
        <v>0</v>
      </c>
      <c r="J221" s="85">
        <v>0</v>
      </c>
      <c r="K221" s="90"/>
      <c r="L221" s="90"/>
      <c r="M221" s="89">
        <v>5</v>
      </c>
      <c r="N221" s="85">
        <v>5</v>
      </c>
      <c r="O221" s="89">
        <v>2</v>
      </c>
      <c r="P221" s="85">
        <v>0</v>
      </c>
      <c r="Q221" s="89">
        <f t="shared" si="59"/>
        <v>12</v>
      </c>
      <c r="R221" s="91">
        <f t="shared" si="60"/>
        <v>7</v>
      </c>
      <c r="S221" s="92">
        <f t="shared" si="61"/>
        <v>9.5</v>
      </c>
      <c r="T221" s="39">
        <f t="shared" si="49"/>
        <v>5</v>
      </c>
      <c r="U221" s="39">
        <f t="shared" si="62"/>
        <v>3.5355339059327378</v>
      </c>
      <c r="V221" s="39"/>
      <c r="W221" s="39">
        <f t="shared" si="63"/>
        <v>9.5</v>
      </c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:33" ht="90" x14ac:dyDescent="0.2">
      <c r="A222" s="5" t="s">
        <v>613</v>
      </c>
      <c r="B222" s="5" t="s">
        <v>614</v>
      </c>
      <c r="C222" s="5" t="s">
        <v>152</v>
      </c>
      <c r="D222" s="5" t="s">
        <v>36</v>
      </c>
      <c r="E222" s="4" t="s">
        <v>210</v>
      </c>
      <c r="F222" s="4">
        <v>26283578</v>
      </c>
      <c r="G222" s="69">
        <v>5</v>
      </c>
      <c r="H222" s="5">
        <v>4</v>
      </c>
      <c r="I222" s="69">
        <v>1</v>
      </c>
      <c r="J222" s="5">
        <v>3</v>
      </c>
      <c r="K222" s="70"/>
      <c r="L222" s="70"/>
      <c r="M222" s="69">
        <v>4</v>
      </c>
      <c r="N222" s="5">
        <v>4</v>
      </c>
      <c r="O222" s="69">
        <v>4</v>
      </c>
      <c r="P222" s="5">
        <v>4</v>
      </c>
      <c r="Q222" s="89">
        <f t="shared" si="59"/>
        <v>14</v>
      </c>
      <c r="R222" s="91">
        <f t="shared" si="60"/>
        <v>15</v>
      </c>
      <c r="S222" s="92">
        <f t="shared" si="61"/>
        <v>14.5</v>
      </c>
      <c r="T222" s="39">
        <f t="shared" si="49"/>
        <v>1</v>
      </c>
      <c r="U222" s="39">
        <f t="shared" si="62"/>
        <v>0.70710678118654757</v>
      </c>
      <c r="V222" s="39"/>
      <c r="W222" s="39">
        <f t="shared" si="63"/>
        <v>14.5</v>
      </c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ht="60" x14ac:dyDescent="0.2">
      <c r="A223" s="4" t="s">
        <v>613</v>
      </c>
      <c r="B223" s="4" t="s">
        <v>615</v>
      </c>
      <c r="C223" s="4" t="s">
        <v>152</v>
      </c>
      <c r="D223" s="4" t="s">
        <v>36</v>
      </c>
      <c r="E223" s="4" t="s">
        <v>210</v>
      </c>
      <c r="F223" s="4">
        <v>26271356</v>
      </c>
      <c r="G223" s="69">
        <v>4</v>
      </c>
      <c r="H223" s="5">
        <v>3</v>
      </c>
      <c r="I223" s="69">
        <v>1</v>
      </c>
      <c r="J223" s="73">
        <v>3</v>
      </c>
      <c r="K223" s="70"/>
      <c r="L223" s="70"/>
      <c r="M223" s="69">
        <v>4</v>
      </c>
      <c r="N223" s="5">
        <v>3</v>
      </c>
      <c r="O223" s="69">
        <v>4</v>
      </c>
      <c r="P223" s="5">
        <v>3</v>
      </c>
      <c r="Q223" s="89">
        <f t="shared" si="59"/>
        <v>13</v>
      </c>
      <c r="R223" s="91">
        <f t="shared" si="60"/>
        <v>12</v>
      </c>
      <c r="S223" s="92">
        <f t="shared" si="61"/>
        <v>12.5</v>
      </c>
      <c r="T223" s="39">
        <f t="shared" si="49"/>
        <v>1</v>
      </c>
      <c r="U223" s="39">
        <f t="shared" si="62"/>
        <v>0.70710678118654757</v>
      </c>
      <c r="V223" s="39"/>
      <c r="W223" s="39">
        <f t="shared" si="63"/>
        <v>12.5</v>
      </c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:33" ht="60" x14ac:dyDescent="0.2">
      <c r="A224" s="4" t="s">
        <v>616</v>
      </c>
      <c r="B224" s="4" t="s">
        <v>617</v>
      </c>
      <c r="C224" s="4" t="s">
        <v>618</v>
      </c>
      <c r="D224" s="4" t="s">
        <v>36</v>
      </c>
      <c r="E224" s="4" t="s">
        <v>210</v>
      </c>
      <c r="F224" s="4">
        <v>26854743</v>
      </c>
      <c r="G224" s="69">
        <v>4</v>
      </c>
      <c r="H224" s="5">
        <v>4</v>
      </c>
      <c r="I224" s="69">
        <v>1</v>
      </c>
      <c r="J224" s="5">
        <v>3</v>
      </c>
      <c r="K224" s="70"/>
      <c r="L224" s="70"/>
      <c r="M224" s="69">
        <v>1</v>
      </c>
      <c r="N224" s="5">
        <v>3</v>
      </c>
      <c r="O224" s="69">
        <v>1</v>
      </c>
      <c r="P224" s="5">
        <v>3</v>
      </c>
      <c r="Q224" s="89">
        <f t="shared" si="59"/>
        <v>7</v>
      </c>
      <c r="R224" s="91">
        <f t="shared" si="60"/>
        <v>13</v>
      </c>
      <c r="S224" s="92">
        <f t="shared" si="61"/>
        <v>10</v>
      </c>
      <c r="T224" s="39">
        <f t="shared" si="49"/>
        <v>6</v>
      </c>
      <c r="U224" s="39">
        <f t="shared" si="62"/>
        <v>4.2426406871192848</v>
      </c>
      <c r="V224" s="39"/>
      <c r="W224" s="39">
        <f t="shared" si="63"/>
        <v>10</v>
      </c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:33" ht="45" x14ac:dyDescent="0.2">
      <c r="A225" s="10" t="s">
        <v>619</v>
      </c>
      <c r="B225" s="10" t="s">
        <v>620</v>
      </c>
      <c r="C225" s="10" t="s">
        <v>621</v>
      </c>
      <c r="D225" s="10" t="s">
        <v>36</v>
      </c>
      <c r="E225" s="10" t="s">
        <v>210</v>
      </c>
      <c r="F225" s="85">
        <v>27418503</v>
      </c>
      <c r="G225" s="89">
        <v>5</v>
      </c>
      <c r="H225" s="85">
        <v>5</v>
      </c>
      <c r="I225" s="89">
        <v>3</v>
      </c>
      <c r="J225" s="85">
        <v>0</v>
      </c>
      <c r="K225" s="90"/>
      <c r="L225" s="90"/>
      <c r="M225" s="89">
        <v>4</v>
      </c>
      <c r="N225" s="85">
        <v>4</v>
      </c>
      <c r="O225" s="89">
        <v>2</v>
      </c>
      <c r="P225" s="85">
        <v>3</v>
      </c>
      <c r="Q225" s="89">
        <f t="shared" si="59"/>
        <v>14</v>
      </c>
      <c r="R225" s="91">
        <f t="shared" si="60"/>
        <v>12</v>
      </c>
      <c r="S225" s="92">
        <f t="shared" si="61"/>
        <v>13</v>
      </c>
      <c r="T225" s="39">
        <f t="shared" si="49"/>
        <v>2</v>
      </c>
      <c r="U225" s="39">
        <f t="shared" si="62"/>
        <v>1.4142135623730951</v>
      </c>
      <c r="V225" s="39"/>
      <c r="W225" s="39">
        <f t="shared" si="63"/>
        <v>13</v>
      </c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:33" ht="120" x14ac:dyDescent="0.2">
      <c r="A226" s="4" t="s">
        <v>1763</v>
      </c>
      <c r="B226" s="4" t="s">
        <v>622</v>
      </c>
      <c r="C226" s="4" t="s">
        <v>623</v>
      </c>
      <c r="D226" s="4" t="s">
        <v>40</v>
      </c>
      <c r="E226" s="4" t="s">
        <v>28</v>
      </c>
      <c r="F226" s="4">
        <v>27402521</v>
      </c>
      <c r="G226" s="70"/>
      <c r="H226" s="70"/>
      <c r="I226" s="69">
        <v>3</v>
      </c>
      <c r="J226" s="5">
        <v>4</v>
      </c>
      <c r="K226" s="69">
        <v>4</v>
      </c>
      <c r="L226" s="5">
        <v>4</v>
      </c>
      <c r="M226" s="69">
        <v>5</v>
      </c>
      <c r="N226" s="5">
        <v>5</v>
      </c>
      <c r="O226" s="69">
        <v>2</v>
      </c>
      <c r="P226" s="5">
        <v>4</v>
      </c>
      <c r="Q226" s="69">
        <v>14</v>
      </c>
      <c r="R226" s="4">
        <v>17</v>
      </c>
      <c r="S226" s="77">
        <f t="shared" ref="S226:S257" si="64">AVERAGE(Q226,R226)</f>
        <v>15.5</v>
      </c>
      <c r="T226" s="39">
        <f t="shared" si="49"/>
        <v>3</v>
      </c>
      <c r="U226" s="39">
        <f t="shared" si="62"/>
        <v>2.1213203435596424</v>
      </c>
      <c r="V226" s="39"/>
      <c r="W226" s="39">
        <f t="shared" si="63"/>
        <v>15.5</v>
      </c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:33" ht="60" x14ac:dyDescent="0.2">
      <c r="A227" s="5" t="s">
        <v>1764</v>
      </c>
      <c r="B227" s="4" t="s">
        <v>625</v>
      </c>
      <c r="C227" s="4" t="s">
        <v>626</v>
      </c>
      <c r="D227" s="4" t="s">
        <v>27</v>
      </c>
      <c r="E227" s="4" t="s">
        <v>28</v>
      </c>
      <c r="F227" s="4">
        <v>26787026</v>
      </c>
      <c r="G227" s="70"/>
      <c r="H227" s="70"/>
      <c r="I227" s="76">
        <v>1</v>
      </c>
      <c r="J227" s="5">
        <v>0</v>
      </c>
      <c r="K227" s="69">
        <v>4</v>
      </c>
      <c r="L227" s="5">
        <v>3</v>
      </c>
      <c r="M227" s="69">
        <v>2</v>
      </c>
      <c r="N227" s="5">
        <v>5</v>
      </c>
      <c r="O227" s="69">
        <v>0</v>
      </c>
      <c r="P227" s="5">
        <v>0</v>
      </c>
      <c r="Q227" s="69">
        <f t="shared" ref="Q227:Q243" si="65">SUM(I227,K227,M227,O227)</f>
        <v>7</v>
      </c>
      <c r="R227" s="5">
        <v>8</v>
      </c>
      <c r="S227" s="77">
        <f t="shared" si="64"/>
        <v>7.5</v>
      </c>
      <c r="T227" s="39">
        <f t="shared" si="49"/>
        <v>1</v>
      </c>
      <c r="U227" s="39">
        <f t="shared" si="62"/>
        <v>0.70710678118654757</v>
      </c>
      <c r="V227" s="39"/>
      <c r="W227" s="39">
        <f t="shared" si="63"/>
        <v>7.5</v>
      </c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:33" ht="90" x14ac:dyDescent="0.2">
      <c r="A228" s="4" t="s">
        <v>1765</v>
      </c>
      <c r="B228" s="4" t="s">
        <v>627</v>
      </c>
      <c r="C228" s="4" t="s">
        <v>628</v>
      </c>
      <c r="D228" s="4" t="s">
        <v>27</v>
      </c>
      <c r="E228" s="4" t="s">
        <v>28</v>
      </c>
      <c r="F228" s="4">
        <v>26810623</v>
      </c>
      <c r="G228" s="94"/>
      <c r="H228" s="94"/>
      <c r="I228" s="69">
        <v>3</v>
      </c>
      <c r="J228" s="4">
        <v>3</v>
      </c>
      <c r="K228" s="69">
        <v>5</v>
      </c>
      <c r="L228" s="4">
        <v>5</v>
      </c>
      <c r="M228" s="69">
        <v>5</v>
      </c>
      <c r="N228" s="4">
        <v>5</v>
      </c>
      <c r="O228" s="69">
        <v>3</v>
      </c>
      <c r="P228" s="4">
        <v>4</v>
      </c>
      <c r="Q228" s="69">
        <f t="shared" si="65"/>
        <v>16</v>
      </c>
      <c r="R228" s="4">
        <v>17</v>
      </c>
      <c r="S228" s="77">
        <f t="shared" si="64"/>
        <v>16.5</v>
      </c>
      <c r="T228" s="39">
        <f t="shared" si="49"/>
        <v>1</v>
      </c>
      <c r="U228" s="39">
        <f t="shared" si="62"/>
        <v>0.70710678118654757</v>
      </c>
      <c r="V228" s="39"/>
      <c r="W228" s="39">
        <f t="shared" si="63"/>
        <v>16.5</v>
      </c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:33" ht="90" x14ac:dyDescent="0.2">
      <c r="A229" s="4" t="s">
        <v>1766</v>
      </c>
      <c r="B229" s="5" t="s">
        <v>629</v>
      </c>
      <c r="C229" s="5" t="s">
        <v>206</v>
      </c>
      <c r="D229" s="5" t="s">
        <v>27</v>
      </c>
      <c r="E229" s="4" t="s">
        <v>28</v>
      </c>
      <c r="F229" s="4">
        <v>26775210</v>
      </c>
      <c r="G229" s="70"/>
      <c r="H229" s="70"/>
      <c r="I229" s="69">
        <v>1</v>
      </c>
      <c r="J229" s="5">
        <v>3</v>
      </c>
      <c r="K229" s="69">
        <v>2</v>
      </c>
      <c r="L229" s="5">
        <v>5</v>
      </c>
      <c r="M229" s="69">
        <v>4</v>
      </c>
      <c r="N229" s="5">
        <v>2</v>
      </c>
      <c r="O229" s="69">
        <v>2</v>
      </c>
      <c r="P229" s="5">
        <v>2</v>
      </c>
      <c r="Q229" s="69">
        <f t="shared" si="65"/>
        <v>9</v>
      </c>
      <c r="R229" s="4">
        <v>12</v>
      </c>
      <c r="S229" s="77">
        <f t="shared" si="64"/>
        <v>10.5</v>
      </c>
      <c r="T229" s="39">
        <f t="shared" si="49"/>
        <v>3</v>
      </c>
      <c r="U229" s="39">
        <f t="shared" si="62"/>
        <v>2.1213203435596424</v>
      </c>
      <c r="V229" s="39"/>
      <c r="W229" s="39">
        <f>S229</f>
        <v>10.5</v>
      </c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:33" ht="60" x14ac:dyDescent="0.2">
      <c r="A230" s="4" t="s">
        <v>1767</v>
      </c>
      <c r="B230" s="4" t="s">
        <v>630</v>
      </c>
      <c r="C230" s="4" t="s">
        <v>631</v>
      </c>
      <c r="D230" s="4" t="s">
        <v>632</v>
      </c>
      <c r="E230" s="4" t="s">
        <v>633</v>
      </c>
      <c r="F230" s="4">
        <v>26786042</v>
      </c>
      <c r="G230" s="70"/>
      <c r="H230" s="70"/>
      <c r="I230" s="69">
        <v>5</v>
      </c>
      <c r="J230" s="5">
        <v>5</v>
      </c>
      <c r="K230" s="69">
        <v>5</v>
      </c>
      <c r="L230" s="5">
        <v>5</v>
      </c>
      <c r="M230" s="69">
        <v>5</v>
      </c>
      <c r="N230" s="5">
        <v>5</v>
      </c>
      <c r="O230" s="69">
        <v>4</v>
      </c>
      <c r="P230" s="5">
        <v>2</v>
      </c>
      <c r="Q230" s="69">
        <f t="shared" si="65"/>
        <v>19</v>
      </c>
      <c r="R230" s="4">
        <v>17</v>
      </c>
      <c r="S230" s="77">
        <f t="shared" si="64"/>
        <v>18</v>
      </c>
      <c r="T230" s="39">
        <f t="shared" si="49"/>
        <v>2</v>
      </c>
      <c r="U230" s="39">
        <f t="shared" si="62"/>
        <v>1.4142135623730951</v>
      </c>
      <c r="V230" s="39"/>
      <c r="W230" s="39">
        <f t="shared" si="63"/>
        <v>18</v>
      </c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:33" ht="45" x14ac:dyDescent="0.2">
      <c r="A231" s="68" t="s">
        <v>1768</v>
      </c>
      <c r="B231" s="68" t="s">
        <v>1734</v>
      </c>
      <c r="C231" s="68" t="s">
        <v>634</v>
      </c>
      <c r="D231" s="68" t="s">
        <v>27</v>
      </c>
      <c r="E231" s="68" t="s">
        <v>28</v>
      </c>
      <c r="F231" s="68">
        <v>26787067</v>
      </c>
      <c r="G231" s="70"/>
      <c r="H231" s="70"/>
      <c r="I231" s="69">
        <v>2</v>
      </c>
      <c r="J231" s="68">
        <v>2</v>
      </c>
      <c r="K231" s="69">
        <v>5</v>
      </c>
      <c r="L231" s="68">
        <v>4</v>
      </c>
      <c r="M231" s="69">
        <v>2</v>
      </c>
      <c r="N231" s="68">
        <v>4</v>
      </c>
      <c r="O231" s="69">
        <v>1</v>
      </c>
      <c r="P231" s="68">
        <v>1</v>
      </c>
      <c r="Q231" s="69">
        <f t="shared" si="65"/>
        <v>10</v>
      </c>
      <c r="R231" s="68">
        <v>11</v>
      </c>
      <c r="S231" s="77">
        <f t="shared" si="64"/>
        <v>10.5</v>
      </c>
      <c r="T231" s="111">
        <f t="shared" si="49"/>
        <v>1</v>
      </c>
      <c r="U231" s="111">
        <f t="shared" si="62"/>
        <v>0.70710678118654757</v>
      </c>
      <c r="V231" s="111">
        <v>10.5</v>
      </c>
      <c r="W231" s="39">
        <f>AVERAGE(V231,R231,Q231)</f>
        <v>10.5</v>
      </c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:33" ht="90" x14ac:dyDescent="0.2">
      <c r="A232" s="4" t="s">
        <v>1769</v>
      </c>
      <c r="B232" s="4" t="s">
        <v>635</v>
      </c>
      <c r="C232" s="4" t="s">
        <v>636</v>
      </c>
      <c r="D232" s="4" t="s">
        <v>27</v>
      </c>
      <c r="E232" s="4" t="s">
        <v>28</v>
      </c>
      <c r="F232" s="4">
        <v>26810619</v>
      </c>
      <c r="G232" s="70"/>
      <c r="H232" s="70"/>
      <c r="I232" s="69">
        <v>3</v>
      </c>
      <c r="J232" s="5">
        <v>3</v>
      </c>
      <c r="K232" s="69">
        <v>2</v>
      </c>
      <c r="L232" s="5">
        <v>5</v>
      </c>
      <c r="M232" s="69">
        <v>5</v>
      </c>
      <c r="N232" s="5">
        <v>4</v>
      </c>
      <c r="O232" s="69">
        <v>5</v>
      </c>
      <c r="P232" s="5">
        <v>2</v>
      </c>
      <c r="Q232" s="69">
        <f t="shared" si="65"/>
        <v>15</v>
      </c>
      <c r="R232" s="4">
        <v>14</v>
      </c>
      <c r="S232" s="77">
        <f t="shared" si="64"/>
        <v>14.5</v>
      </c>
      <c r="T232" s="39">
        <f t="shared" si="49"/>
        <v>1</v>
      </c>
      <c r="U232" s="39">
        <f t="shared" si="62"/>
        <v>0.70710678118654757</v>
      </c>
      <c r="V232" s="39"/>
      <c r="W232" s="39">
        <f>S232</f>
        <v>14.5</v>
      </c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:33" ht="60" x14ac:dyDescent="0.2">
      <c r="A233" s="4" t="s">
        <v>1018</v>
      </c>
      <c r="B233" s="4" t="s">
        <v>637</v>
      </c>
      <c r="C233" s="4" t="s">
        <v>638</v>
      </c>
      <c r="D233" s="4" t="s">
        <v>40</v>
      </c>
      <c r="E233" s="4" t="s">
        <v>28</v>
      </c>
      <c r="F233" s="4">
        <v>26796286</v>
      </c>
      <c r="G233" s="70"/>
      <c r="H233" s="70"/>
      <c r="I233" s="69">
        <v>0</v>
      </c>
      <c r="J233" s="5">
        <v>2</v>
      </c>
      <c r="K233" s="69">
        <v>5</v>
      </c>
      <c r="L233" s="5">
        <v>5</v>
      </c>
      <c r="M233" s="69">
        <v>4</v>
      </c>
      <c r="N233" s="5">
        <v>1</v>
      </c>
      <c r="O233" s="69">
        <v>2</v>
      </c>
      <c r="P233" s="5">
        <v>5</v>
      </c>
      <c r="Q233" s="69">
        <f t="shared" si="65"/>
        <v>11</v>
      </c>
      <c r="R233" s="4">
        <v>13</v>
      </c>
      <c r="S233" s="77">
        <f t="shared" si="64"/>
        <v>12</v>
      </c>
      <c r="T233" s="39">
        <f t="shared" si="49"/>
        <v>2</v>
      </c>
      <c r="U233" s="39">
        <f t="shared" si="62"/>
        <v>1.4142135623730951</v>
      </c>
      <c r="V233" s="39"/>
      <c r="W233" s="39">
        <f t="shared" ref="W233:W236" si="66">S233</f>
        <v>12</v>
      </c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:33" ht="90" x14ac:dyDescent="0.2">
      <c r="A234" s="4" t="s">
        <v>1770</v>
      </c>
      <c r="B234" s="4" t="s">
        <v>639</v>
      </c>
      <c r="C234" s="4" t="s">
        <v>640</v>
      </c>
      <c r="D234" s="4" t="s">
        <v>27</v>
      </c>
      <c r="E234" s="4" t="s">
        <v>28</v>
      </c>
      <c r="F234" s="4">
        <v>26851139</v>
      </c>
      <c r="G234" s="71"/>
      <c r="H234" s="70"/>
      <c r="I234" s="69">
        <v>3</v>
      </c>
      <c r="J234" s="5">
        <v>3</v>
      </c>
      <c r="K234" s="69">
        <v>4</v>
      </c>
      <c r="L234" s="5">
        <v>4</v>
      </c>
      <c r="M234" s="69">
        <v>3</v>
      </c>
      <c r="N234" s="5">
        <v>5</v>
      </c>
      <c r="O234" s="69">
        <v>1</v>
      </c>
      <c r="P234" s="5">
        <v>3</v>
      </c>
      <c r="Q234" s="69">
        <f t="shared" si="65"/>
        <v>11</v>
      </c>
      <c r="R234" s="4">
        <v>15</v>
      </c>
      <c r="S234" s="77">
        <f t="shared" si="64"/>
        <v>13</v>
      </c>
      <c r="T234" s="39">
        <f t="shared" si="49"/>
        <v>4</v>
      </c>
      <c r="U234" s="39">
        <f t="shared" si="62"/>
        <v>2.8284271247461903</v>
      </c>
      <c r="V234" s="39"/>
      <c r="W234" s="39">
        <f t="shared" si="66"/>
        <v>13</v>
      </c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:33" ht="90" x14ac:dyDescent="0.2">
      <c r="A235" s="4" t="s">
        <v>1771</v>
      </c>
      <c r="B235" s="4" t="s">
        <v>641</v>
      </c>
      <c r="C235" s="4" t="s">
        <v>642</v>
      </c>
      <c r="D235" s="4" t="s">
        <v>40</v>
      </c>
      <c r="E235" s="4" t="s">
        <v>28</v>
      </c>
      <c r="F235" s="4">
        <v>26766306</v>
      </c>
      <c r="G235" s="71"/>
      <c r="H235" s="70"/>
      <c r="I235" s="69">
        <v>4</v>
      </c>
      <c r="J235" s="5">
        <v>3</v>
      </c>
      <c r="K235" s="69">
        <v>5</v>
      </c>
      <c r="L235" s="5">
        <v>5</v>
      </c>
      <c r="M235" s="69">
        <v>5</v>
      </c>
      <c r="N235" s="5">
        <v>5</v>
      </c>
      <c r="O235" s="69">
        <v>4.5</v>
      </c>
      <c r="P235" s="5">
        <v>2</v>
      </c>
      <c r="Q235" s="69">
        <f t="shared" si="65"/>
        <v>18.5</v>
      </c>
      <c r="R235" s="4">
        <v>15</v>
      </c>
      <c r="S235" s="77">
        <f t="shared" si="64"/>
        <v>16.75</v>
      </c>
      <c r="T235" s="39">
        <f t="shared" si="49"/>
        <v>3.5</v>
      </c>
      <c r="U235" s="39">
        <f t="shared" si="62"/>
        <v>2.4748737341529163</v>
      </c>
      <c r="V235" s="39"/>
      <c r="W235" s="39">
        <f t="shared" si="66"/>
        <v>16.75</v>
      </c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:33" ht="60" x14ac:dyDescent="0.2">
      <c r="A236" s="4" t="s">
        <v>1772</v>
      </c>
      <c r="B236" s="4" t="s">
        <v>643</v>
      </c>
      <c r="C236" s="4" t="s">
        <v>644</v>
      </c>
      <c r="D236" s="4" t="s">
        <v>27</v>
      </c>
      <c r="E236" s="4" t="s">
        <v>28</v>
      </c>
      <c r="F236" s="4">
        <v>27405748</v>
      </c>
      <c r="G236" s="70"/>
      <c r="H236" s="70"/>
      <c r="I236" s="72">
        <v>0</v>
      </c>
      <c r="J236" s="5">
        <v>3</v>
      </c>
      <c r="K236" s="72">
        <v>4</v>
      </c>
      <c r="L236" s="5">
        <v>5</v>
      </c>
      <c r="M236" s="72">
        <v>4</v>
      </c>
      <c r="N236" s="5">
        <v>3</v>
      </c>
      <c r="O236" s="72">
        <v>0.5</v>
      </c>
      <c r="P236" s="5">
        <v>2</v>
      </c>
      <c r="Q236" s="69">
        <f t="shared" si="65"/>
        <v>8.5</v>
      </c>
      <c r="R236" s="5">
        <v>13</v>
      </c>
      <c r="S236" s="77">
        <f t="shared" si="64"/>
        <v>10.75</v>
      </c>
      <c r="T236" s="39">
        <f t="shared" si="49"/>
        <v>4.5</v>
      </c>
      <c r="U236" s="39">
        <f t="shared" si="62"/>
        <v>3.1819805153394638</v>
      </c>
      <c r="V236" s="39"/>
      <c r="W236" s="39">
        <f t="shared" si="66"/>
        <v>10.75</v>
      </c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ht="60" x14ac:dyDescent="0.2">
      <c r="A237" s="4" t="s">
        <v>645</v>
      </c>
      <c r="B237" s="5" t="s">
        <v>646</v>
      </c>
      <c r="C237" s="5" t="s">
        <v>647</v>
      </c>
      <c r="D237" s="5" t="s">
        <v>40</v>
      </c>
      <c r="E237" s="4" t="s">
        <v>28</v>
      </c>
      <c r="F237" s="4">
        <v>26812407</v>
      </c>
      <c r="G237" s="70"/>
      <c r="H237" s="70"/>
      <c r="I237" s="69">
        <v>2</v>
      </c>
      <c r="J237" s="5">
        <v>1</v>
      </c>
      <c r="K237" s="69">
        <v>5</v>
      </c>
      <c r="L237" s="5">
        <v>5</v>
      </c>
      <c r="M237" s="69">
        <v>3</v>
      </c>
      <c r="N237" s="5">
        <v>3</v>
      </c>
      <c r="O237" s="69">
        <v>1</v>
      </c>
      <c r="P237" s="5">
        <v>2</v>
      </c>
      <c r="Q237" s="69">
        <f t="shared" si="65"/>
        <v>11</v>
      </c>
      <c r="R237" s="4">
        <v>11</v>
      </c>
      <c r="S237" s="77">
        <f t="shared" si="64"/>
        <v>11</v>
      </c>
      <c r="T237" s="39">
        <f t="shared" si="49"/>
        <v>0</v>
      </c>
      <c r="U237" s="39">
        <f t="shared" si="62"/>
        <v>0</v>
      </c>
      <c r="V237" s="39"/>
      <c r="W237" s="39">
        <f>S237</f>
        <v>11</v>
      </c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ht="90" x14ac:dyDescent="0.2">
      <c r="A238" s="68" t="s">
        <v>1773</v>
      </c>
      <c r="B238" s="68" t="s">
        <v>648</v>
      </c>
      <c r="C238" s="68" t="s">
        <v>319</v>
      </c>
      <c r="D238" s="68" t="s">
        <v>27</v>
      </c>
      <c r="E238" s="68" t="s">
        <v>28</v>
      </c>
      <c r="F238" s="68">
        <v>26799564</v>
      </c>
      <c r="G238" s="70"/>
      <c r="H238" s="70"/>
      <c r="I238" s="69">
        <v>1</v>
      </c>
      <c r="J238" s="68">
        <v>3</v>
      </c>
      <c r="K238" s="69">
        <v>5</v>
      </c>
      <c r="L238" s="68">
        <v>5</v>
      </c>
      <c r="M238" s="69">
        <v>2</v>
      </c>
      <c r="N238" s="68">
        <v>3</v>
      </c>
      <c r="O238" s="69">
        <v>2</v>
      </c>
      <c r="P238" s="68">
        <v>3</v>
      </c>
      <c r="Q238" s="69">
        <f t="shared" si="65"/>
        <v>10</v>
      </c>
      <c r="R238" s="68">
        <v>14</v>
      </c>
      <c r="S238" s="77">
        <f t="shared" si="64"/>
        <v>12</v>
      </c>
      <c r="T238" s="111">
        <f t="shared" si="49"/>
        <v>4</v>
      </c>
      <c r="U238" s="111">
        <f t="shared" si="62"/>
        <v>2.8284271247461903</v>
      </c>
      <c r="V238" s="111">
        <v>12</v>
      </c>
      <c r="W238" s="39">
        <f>AVERAGE(V238,R238,Q238)</f>
        <v>12</v>
      </c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ht="60" x14ac:dyDescent="0.2">
      <c r="A239" s="4" t="s">
        <v>1774</v>
      </c>
      <c r="B239" s="4" t="s">
        <v>649</v>
      </c>
      <c r="C239" s="4" t="s">
        <v>650</v>
      </c>
      <c r="D239" s="4" t="s">
        <v>27</v>
      </c>
      <c r="E239" s="4" t="s">
        <v>28</v>
      </c>
      <c r="F239" s="4">
        <v>27398335</v>
      </c>
      <c r="G239" s="70"/>
      <c r="H239" s="70"/>
      <c r="I239" s="69">
        <v>3</v>
      </c>
      <c r="J239" s="5">
        <v>3</v>
      </c>
      <c r="K239" s="69">
        <v>5</v>
      </c>
      <c r="L239" s="5">
        <v>5</v>
      </c>
      <c r="M239" s="69">
        <v>3</v>
      </c>
      <c r="N239" s="5">
        <v>5</v>
      </c>
      <c r="O239" s="69">
        <v>1</v>
      </c>
      <c r="P239" s="5">
        <v>2</v>
      </c>
      <c r="Q239" s="69">
        <f t="shared" si="65"/>
        <v>12</v>
      </c>
      <c r="R239" s="4">
        <v>15</v>
      </c>
      <c r="S239" s="77">
        <f t="shared" si="64"/>
        <v>13.5</v>
      </c>
      <c r="T239" s="39">
        <f t="shared" si="49"/>
        <v>3</v>
      </c>
      <c r="U239" s="39">
        <f t="shared" si="62"/>
        <v>2.1213203435596424</v>
      </c>
      <c r="V239" s="39"/>
      <c r="W239" s="39">
        <f>S239</f>
        <v>13.5</v>
      </c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:33" ht="75" x14ac:dyDescent="0.2">
      <c r="A240" s="4" t="s">
        <v>1775</v>
      </c>
      <c r="B240" s="4" t="s">
        <v>651</v>
      </c>
      <c r="C240" s="4" t="s">
        <v>652</v>
      </c>
      <c r="D240" s="4" t="s">
        <v>27</v>
      </c>
      <c r="E240" s="4" t="s">
        <v>28</v>
      </c>
      <c r="F240" s="4">
        <v>26810623</v>
      </c>
      <c r="G240" s="70"/>
      <c r="H240" s="70"/>
      <c r="I240" s="69">
        <v>2</v>
      </c>
      <c r="J240" s="5">
        <v>5</v>
      </c>
      <c r="K240" s="69">
        <v>3</v>
      </c>
      <c r="L240" s="5">
        <v>4</v>
      </c>
      <c r="M240" s="69">
        <v>3</v>
      </c>
      <c r="N240" s="5">
        <v>5</v>
      </c>
      <c r="O240" s="69">
        <v>1</v>
      </c>
      <c r="P240" s="5">
        <v>1</v>
      </c>
      <c r="Q240" s="69">
        <f t="shared" si="65"/>
        <v>9</v>
      </c>
      <c r="R240" s="4">
        <v>15</v>
      </c>
      <c r="S240" s="77">
        <f t="shared" si="64"/>
        <v>12</v>
      </c>
      <c r="T240" s="39">
        <f t="shared" si="49"/>
        <v>6</v>
      </c>
      <c r="U240" s="39">
        <f t="shared" si="62"/>
        <v>4.2426406871192848</v>
      </c>
      <c r="V240" s="39"/>
      <c r="W240" s="39">
        <f t="shared" ref="W240:W295" si="67">S240</f>
        <v>12</v>
      </c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ht="135" x14ac:dyDescent="0.2">
      <c r="A241" s="5" t="s">
        <v>1776</v>
      </c>
      <c r="B241" s="4" t="s">
        <v>653</v>
      </c>
      <c r="C241" s="4" t="s">
        <v>642</v>
      </c>
      <c r="D241" s="4" t="s">
        <v>40</v>
      </c>
      <c r="E241" s="4" t="s">
        <v>28</v>
      </c>
      <c r="F241" s="4">
        <v>27415767</v>
      </c>
      <c r="G241" s="70"/>
      <c r="H241" s="70"/>
      <c r="I241" s="69">
        <v>5</v>
      </c>
      <c r="J241" s="5">
        <v>3</v>
      </c>
      <c r="K241" s="69">
        <v>5</v>
      </c>
      <c r="L241" s="5">
        <v>5</v>
      </c>
      <c r="M241" s="69">
        <v>4</v>
      </c>
      <c r="N241" s="5">
        <v>5</v>
      </c>
      <c r="O241" s="69">
        <v>5</v>
      </c>
      <c r="P241" s="5">
        <v>4</v>
      </c>
      <c r="Q241" s="69">
        <f t="shared" si="65"/>
        <v>19</v>
      </c>
      <c r="R241" s="4">
        <v>17</v>
      </c>
      <c r="S241" s="77">
        <f t="shared" si="64"/>
        <v>18</v>
      </c>
      <c r="T241" s="39">
        <f t="shared" si="49"/>
        <v>2</v>
      </c>
      <c r="U241" s="39">
        <f t="shared" si="62"/>
        <v>1.4142135623730951</v>
      </c>
      <c r="V241" s="39"/>
      <c r="W241" s="39">
        <f t="shared" si="67"/>
        <v>18</v>
      </c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:33" ht="90" x14ac:dyDescent="0.2">
      <c r="A242" s="4" t="s">
        <v>890</v>
      </c>
      <c r="B242" s="4" t="s">
        <v>654</v>
      </c>
      <c r="C242" s="4" t="s">
        <v>655</v>
      </c>
      <c r="D242" s="4" t="s">
        <v>40</v>
      </c>
      <c r="E242" s="4" t="s">
        <v>28</v>
      </c>
      <c r="F242" s="4">
        <v>26792526</v>
      </c>
      <c r="G242" s="70"/>
      <c r="H242" s="70"/>
      <c r="I242" s="69">
        <v>2</v>
      </c>
      <c r="J242" s="73">
        <v>5</v>
      </c>
      <c r="K242" s="69">
        <v>4</v>
      </c>
      <c r="L242" s="5">
        <v>5</v>
      </c>
      <c r="M242" s="69">
        <v>4</v>
      </c>
      <c r="N242" s="5">
        <v>4</v>
      </c>
      <c r="O242" s="69">
        <v>5</v>
      </c>
      <c r="P242" s="5">
        <v>3</v>
      </c>
      <c r="Q242" s="69">
        <f t="shared" si="65"/>
        <v>15</v>
      </c>
      <c r="R242" s="4">
        <v>17</v>
      </c>
      <c r="S242" s="77">
        <f t="shared" si="64"/>
        <v>16</v>
      </c>
      <c r="T242" s="39">
        <f t="shared" si="49"/>
        <v>2</v>
      </c>
      <c r="U242" s="39">
        <f t="shared" si="62"/>
        <v>1.4142135623730951</v>
      </c>
      <c r="V242" s="39"/>
      <c r="W242" s="39">
        <f t="shared" si="67"/>
        <v>16</v>
      </c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:33" ht="75" x14ac:dyDescent="0.2">
      <c r="A243" s="4" t="s">
        <v>1777</v>
      </c>
      <c r="B243" s="4" t="s">
        <v>656</v>
      </c>
      <c r="C243" s="4" t="s">
        <v>319</v>
      </c>
      <c r="D243" s="4" t="s">
        <v>27</v>
      </c>
      <c r="E243" s="4" t="s">
        <v>28</v>
      </c>
      <c r="F243" s="4">
        <v>26808839</v>
      </c>
      <c r="G243" s="70"/>
      <c r="H243" s="70"/>
      <c r="I243" s="72">
        <v>2</v>
      </c>
      <c r="J243" s="5">
        <v>3</v>
      </c>
      <c r="K243" s="69">
        <v>5</v>
      </c>
      <c r="L243" s="5">
        <v>5</v>
      </c>
      <c r="M243" s="72">
        <v>5</v>
      </c>
      <c r="N243" s="5">
        <v>5</v>
      </c>
      <c r="O243" s="72">
        <v>5</v>
      </c>
      <c r="P243" s="5">
        <v>4</v>
      </c>
      <c r="Q243" s="69">
        <f t="shared" si="65"/>
        <v>17</v>
      </c>
      <c r="R243" s="4">
        <v>17</v>
      </c>
      <c r="S243" s="77">
        <f t="shared" si="64"/>
        <v>17</v>
      </c>
      <c r="T243" s="39">
        <f t="shared" si="49"/>
        <v>0</v>
      </c>
      <c r="U243" s="39">
        <f t="shared" si="62"/>
        <v>0</v>
      </c>
      <c r="V243" s="39"/>
      <c r="W243" s="39">
        <f t="shared" si="67"/>
        <v>17</v>
      </c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ht="60" x14ac:dyDescent="0.2">
      <c r="A244" s="4" t="s">
        <v>1778</v>
      </c>
      <c r="B244" s="4" t="s">
        <v>657</v>
      </c>
      <c r="C244" s="4" t="s">
        <v>658</v>
      </c>
      <c r="D244" s="4" t="s">
        <v>40</v>
      </c>
      <c r="E244" s="4" t="s">
        <v>28</v>
      </c>
      <c r="F244" s="4">
        <v>26831723</v>
      </c>
      <c r="G244" s="70"/>
      <c r="H244" s="70"/>
      <c r="I244" s="69">
        <v>2</v>
      </c>
      <c r="J244" s="73">
        <v>2</v>
      </c>
      <c r="K244" s="69">
        <v>4</v>
      </c>
      <c r="L244" s="73">
        <v>4</v>
      </c>
      <c r="M244" s="69">
        <v>3</v>
      </c>
      <c r="N244" s="73">
        <v>3</v>
      </c>
      <c r="O244" s="69">
        <v>2</v>
      </c>
      <c r="P244" s="73">
        <v>1</v>
      </c>
      <c r="Q244" s="69">
        <v>11</v>
      </c>
      <c r="R244" s="68">
        <f t="shared" ref="R244:R281" si="68">SUM(J244,L244,N244,P244)</f>
        <v>10</v>
      </c>
      <c r="S244" s="77">
        <f t="shared" si="64"/>
        <v>10.5</v>
      </c>
      <c r="T244" s="39">
        <f t="shared" si="49"/>
        <v>1</v>
      </c>
      <c r="U244" s="39">
        <f t="shared" si="62"/>
        <v>0.70710678118654757</v>
      </c>
      <c r="V244" s="39"/>
      <c r="W244" s="39">
        <f t="shared" si="67"/>
        <v>10.5</v>
      </c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ht="165" x14ac:dyDescent="0.2">
      <c r="A245" s="39" t="s">
        <v>1779</v>
      </c>
      <c r="B245" s="4" t="s">
        <v>659</v>
      </c>
      <c r="C245" s="39" t="s">
        <v>248</v>
      </c>
      <c r="D245" s="39" t="s">
        <v>27</v>
      </c>
      <c r="E245" s="39" t="s">
        <v>28</v>
      </c>
      <c r="F245" s="4">
        <v>26584737</v>
      </c>
      <c r="G245" s="70"/>
      <c r="H245" s="70"/>
      <c r="I245" s="69">
        <v>2</v>
      </c>
      <c r="J245" s="5">
        <v>3</v>
      </c>
      <c r="K245" s="69">
        <v>2</v>
      </c>
      <c r="L245" s="5">
        <v>4</v>
      </c>
      <c r="M245" s="69">
        <v>4</v>
      </c>
      <c r="N245" s="5">
        <v>4</v>
      </c>
      <c r="O245" s="69">
        <v>2</v>
      </c>
      <c r="P245" s="5">
        <v>4</v>
      </c>
      <c r="Q245" s="69">
        <v>10</v>
      </c>
      <c r="R245" s="68">
        <f t="shared" si="68"/>
        <v>15</v>
      </c>
      <c r="S245" s="77">
        <f t="shared" si="64"/>
        <v>12.5</v>
      </c>
      <c r="T245" s="39">
        <f t="shared" si="49"/>
        <v>5</v>
      </c>
      <c r="U245" s="39">
        <f t="shared" si="62"/>
        <v>3.5355339059327378</v>
      </c>
      <c r="V245" s="39"/>
      <c r="W245" s="39">
        <f t="shared" si="67"/>
        <v>12.5</v>
      </c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ht="75" x14ac:dyDescent="0.2">
      <c r="A246" s="4" t="s">
        <v>1780</v>
      </c>
      <c r="B246" s="4" t="s">
        <v>660</v>
      </c>
      <c r="C246" s="4" t="s">
        <v>661</v>
      </c>
      <c r="D246" s="4" t="s">
        <v>40</v>
      </c>
      <c r="E246" s="5" t="s">
        <v>28</v>
      </c>
      <c r="F246" s="4">
        <v>26839510</v>
      </c>
      <c r="G246" s="70"/>
      <c r="H246" s="70"/>
      <c r="I246" s="69">
        <v>1</v>
      </c>
      <c r="J246" s="5">
        <v>3</v>
      </c>
      <c r="K246" s="69">
        <v>5</v>
      </c>
      <c r="L246" s="5">
        <v>5</v>
      </c>
      <c r="M246" s="69">
        <v>3</v>
      </c>
      <c r="N246" s="5">
        <v>3</v>
      </c>
      <c r="O246" s="69">
        <v>3</v>
      </c>
      <c r="P246" s="5">
        <v>4</v>
      </c>
      <c r="Q246" s="69">
        <v>12</v>
      </c>
      <c r="R246" s="68">
        <f t="shared" si="68"/>
        <v>15</v>
      </c>
      <c r="S246" s="77">
        <f t="shared" si="64"/>
        <v>13.5</v>
      </c>
      <c r="T246" s="39">
        <f t="shared" ref="T246:T296" si="69">ABS(Q246-R246)</f>
        <v>3</v>
      </c>
      <c r="U246" s="39">
        <f t="shared" si="62"/>
        <v>2.1213203435596424</v>
      </c>
      <c r="V246" s="39"/>
      <c r="W246" s="39">
        <f t="shared" si="67"/>
        <v>13.5</v>
      </c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ht="60" x14ac:dyDescent="0.2">
      <c r="A247" s="4" t="s">
        <v>1781</v>
      </c>
      <c r="B247" s="4" t="s">
        <v>662</v>
      </c>
      <c r="C247" s="4" t="s">
        <v>206</v>
      </c>
      <c r="D247" s="4" t="s">
        <v>27</v>
      </c>
      <c r="E247" s="4" t="s">
        <v>28</v>
      </c>
      <c r="F247" s="4">
        <v>26838937</v>
      </c>
      <c r="G247" s="70"/>
      <c r="H247" s="70"/>
      <c r="I247" s="69">
        <v>3</v>
      </c>
      <c r="J247" s="5">
        <v>3</v>
      </c>
      <c r="K247" s="69">
        <v>5</v>
      </c>
      <c r="L247" s="5">
        <v>4</v>
      </c>
      <c r="M247" s="69">
        <v>5</v>
      </c>
      <c r="N247" s="5">
        <v>3</v>
      </c>
      <c r="O247" s="69">
        <v>1</v>
      </c>
      <c r="P247" s="5">
        <v>5</v>
      </c>
      <c r="Q247" s="69">
        <v>14</v>
      </c>
      <c r="R247" s="68">
        <f t="shared" si="68"/>
        <v>15</v>
      </c>
      <c r="S247" s="77">
        <f t="shared" si="64"/>
        <v>14.5</v>
      </c>
      <c r="T247" s="39">
        <f t="shared" si="69"/>
        <v>1</v>
      </c>
      <c r="U247" s="39">
        <f t="shared" si="62"/>
        <v>0.70710678118654757</v>
      </c>
      <c r="V247" s="39"/>
      <c r="W247" s="39">
        <f t="shared" si="67"/>
        <v>14.5</v>
      </c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ht="105" x14ac:dyDescent="0.2">
      <c r="A248" s="39" t="s">
        <v>1069</v>
      </c>
      <c r="B248" s="4" t="s">
        <v>663</v>
      </c>
      <c r="C248" s="39" t="s">
        <v>248</v>
      </c>
      <c r="D248" s="39" t="s">
        <v>40</v>
      </c>
      <c r="E248" s="39" t="s">
        <v>28</v>
      </c>
      <c r="F248" s="4">
        <v>27402381</v>
      </c>
      <c r="G248" s="70"/>
      <c r="H248" s="70"/>
      <c r="I248" s="69">
        <v>3</v>
      </c>
      <c r="J248" s="5">
        <v>3</v>
      </c>
      <c r="K248" s="69">
        <v>2</v>
      </c>
      <c r="L248" s="5">
        <v>2</v>
      </c>
      <c r="M248" s="69">
        <v>5</v>
      </c>
      <c r="N248" s="5">
        <v>3</v>
      </c>
      <c r="O248" s="69">
        <v>2</v>
      </c>
      <c r="P248" s="5">
        <v>3</v>
      </c>
      <c r="Q248" s="69">
        <v>12</v>
      </c>
      <c r="R248" s="68">
        <f t="shared" si="68"/>
        <v>11</v>
      </c>
      <c r="S248" s="77">
        <f t="shared" si="64"/>
        <v>11.5</v>
      </c>
      <c r="T248" s="39">
        <f t="shared" si="69"/>
        <v>1</v>
      </c>
      <c r="U248" s="39">
        <f t="shared" si="62"/>
        <v>0.70710678118654757</v>
      </c>
      <c r="V248" s="39"/>
      <c r="W248" s="39">
        <f>S248</f>
        <v>11.5</v>
      </c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ht="90" x14ac:dyDescent="0.2">
      <c r="A249" s="4" t="s">
        <v>664</v>
      </c>
      <c r="B249" s="4" t="s">
        <v>665</v>
      </c>
      <c r="C249" s="4" t="s">
        <v>666</v>
      </c>
      <c r="D249" s="4" t="s">
        <v>40</v>
      </c>
      <c r="E249" s="4" t="s">
        <v>28</v>
      </c>
      <c r="F249" s="4">
        <v>26847552</v>
      </c>
      <c r="G249" s="70"/>
      <c r="H249" s="70"/>
      <c r="I249" s="69">
        <v>3</v>
      </c>
      <c r="J249" s="5">
        <v>3</v>
      </c>
      <c r="K249" s="69">
        <v>5</v>
      </c>
      <c r="L249" s="5">
        <v>5</v>
      </c>
      <c r="M249" s="69">
        <v>1</v>
      </c>
      <c r="N249" s="5">
        <v>3</v>
      </c>
      <c r="O249" s="69">
        <v>1</v>
      </c>
      <c r="P249" s="5">
        <v>3</v>
      </c>
      <c r="Q249" s="69">
        <v>10</v>
      </c>
      <c r="R249" s="68">
        <f t="shared" si="68"/>
        <v>14</v>
      </c>
      <c r="S249" s="77">
        <f t="shared" si="64"/>
        <v>12</v>
      </c>
      <c r="T249" s="39">
        <f t="shared" si="69"/>
        <v>4</v>
      </c>
      <c r="U249" s="39">
        <f t="shared" ref="U249:U280" si="70">STDEV(Q249:R249)</f>
        <v>2.8284271247461903</v>
      </c>
      <c r="V249" s="39"/>
      <c r="W249" s="39">
        <f t="shared" si="67"/>
        <v>12</v>
      </c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45" x14ac:dyDescent="0.2">
      <c r="A250" s="4" t="s">
        <v>667</v>
      </c>
      <c r="B250" s="4" t="s">
        <v>668</v>
      </c>
      <c r="C250" s="4" t="s">
        <v>416</v>
      </c>
      <c r="D250" s="4" t="s">
        <v>27</v>
      </c>
      <c r="E250" s="4" t="s">
        <v>28</v>
      </c>
      <c r="F250" s="4">
        <v>26850193</v>
      </c>
      <c r="G250" s="70"/>
      <c r="H250" s="70"/>
      <c r="I250" s="69">
        <v>2</v>
      </c>
      <c r="J250" s="5">
        <v>3</v>
      </c>
      <c r="K250" s="69">
        <v>5</v>
      </c>
      <c r="L250" s="5">
        <v>4</v>
      </c>
      <c r="M250" s="69">
        <v>3</v>
      </c>
      <c r="N250" s="5">
        <v>3</v>
      </c>
      <c r="O250" s="69">
        <v>3</v>
      </c>
      <c r="P250" s="5">
        <v>2</v>
      </c>
      <c r="Q250" s="69">
        <v>13</v>
      </c>
      <c r="R250" s="68">
        <f t="shared" si="68"/>
        <v>12</v>
      </c>
      <c r="S250" s="77">
        <f t="shared" si="64"/>
        <v>12.5</v>
      </c>
      <c r="T250" s="39">
        <f t="shared" si="69"/>
        <v>1</v>
      </c>
      <c r="U250" s="39">
        <f t="shared" si="70"/>
        <v>0.70710678118654757</v>
      </c>
      <c r="V250" s="39"/>
      <c r="W250" s="39">
        <f t="shared" si="67"/>
        <v>12.5</v>
      </c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ht="120" x14ac:dyDescent="0.2">
      <c r="A251" s="5" t="s">
        <v>1782</v>
      </c>
      <c r="B251" s="4" t="s">
        <v>669</v>
      </c>
      <c r="C251" s="5" t="s">
        <v>248</v>
      </c>
      <c r="D251" s="5" t="s">
        <v>40</v>
      </c>
      <c r="E251" s="5" t="s">
        <v>28</v>
      </c>
      <c r="F251" s="4">
        <v>27086173</v>
      </c>
      <c r="G251" s="112"/>
      <c r="H251" s="112"/>
      <c r="I251" s="69">
        <v>4</v>
      </c>
      <c r="J251" s="5">
        <v>3</v>
      </c>
      <c r="K251" s="69">
        <v>5</v>
      </c>
      <c r="L251" s="5">
        <v>4</v>
      </c>
      <c r="M251" s="69">
        <v>5</v>
      </c>
      <c r="N251" s="5">
        <v>5</v>
      </c>
      <c r="O251" s="69">
        <v>1</v>
      </c>
      <c r="P251" s="5">
        <v>3</v>
      </c>
      <c r="Q251" s="69">
        <v>15</v>
      </c>
      <c r="R251" s="68">
        <f t="shared" si="68"/>
        <v>15</v>
      </c>
      <c r="S251" s="77">
        <f t="shared" si="64"/>
        <v>15</v>
      </c>
      <c r="T251" s="39">
        <f t="shared" si="69"/>
        <v>0</v>
      </c>
      <c r="U251" s="39">
        <f t="shared" si="70"/>
        <v>0</v>
      </c>
      <c r="V251" s="39"/>
      <c r="W251" s="39">
        <f t="shared" si="67"/>
        <v>15</v>
      </c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ht="195" x14ac:dyDescent="0.2">
      <c r="A252" s="39" t="s">
        <v>1783</v>
      </c>
      <c r="B252" s="4" t="s">
        <v>670</v>
      </c>
      <c r="C252" s="39" t="s">
        <v>248</v>
      </c>
      <c r="D252" s="39" t="s">
        <v>40</v>
      </c>
      <c r="E252" s="39" t="s">
        <v>28</v>
      </c>
      <c r="F252" s="4">
        <v>26970721</v>
      </c>
      <c r="G252" s="70"/>
      <c r="H252" s="70"/>
      <c r="I252" s="69">
        <v>4</v>
      </c>
      <c r="J252" s="5">
        <v>5</v>
      </c>
      <c r="K252" s="69">
        <v>4</v>
      </c>
      <c r="L252" s="5">
        <v>5</v>
      </c>
      <c r="M252" s="69">
        <v>5</v>
      </c>
      <c r="N252" s="5">
        <v>5</v>
      </c>
      <c r="O252" s="69">
        <v>4</v>
      </c>
      <c r="P252" s="5">
        <v>5</v>
      </c>
      <c r="Q252" s="69">
        <v>17</v>
      </c>
      <c r="R252" s="68">
        <f t="shared" si="68"/>
        <v>20</v>
      </c>
      <c r="S252" s="77">
        <f t="shared" si="64"/>
        <v>18.5</v>
      </c>
      <c r="T252" s="39">
        <f t="shared" si="69"/>
        <v>3</v>
      </c>
      <c r="U252" s="39">
        <f t="shared" si="70"/>
        <v>2.1213203435596424</v>
      </c>
      <c r="V252" s="39"/>
      <c r="W252" s="39">
        <f t="shared" si="67"/>
        <v>18.5</v>
      </c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75" x14ac:dyDescent="0.2">
      <c r="A253" s="4" t="s">
        <v>205</v>
      </c>
      <c r="B253" s="4" t="s">
        <v>671</v>
      </c>
      <c r="C253" s="4" t="s">
        <v>672</v>
      </c>
      <c r="D253" s="4" t="s">
        <v>27</v>
      </c>
      <c r="E253" s="4" t="s">
        <v>28</v>
      </c>
      <c r="F253" s="4">
        <v>26850472</v>
      </c>
      <c r="G253" s="70"/>
      <c r="H253" s="70"/>
      <c r="I253" s="69">
        <v>3</v>
      </c>
      <c r="J253" s="5">
        <v>3</v>
      </c>
      <c r="K253" s="69">
        <v>5</v>
      </c>
      <c r="L253" s="5">
        <v>5</v>
      </c>
      <c r="M253" s="69">
        <v>3</v>
      </c>
      <c r="N253" s="5">
        <v>3</v>
      </c>
      <c r="O253" s="69">
        <v>4</v>
      </c>
      <c r="P253" s="5">
        <v>2</v>
      </c>
      <c r="Q253" s="69">
        <v>15</v>
      </c>
      <c r="R253" s="68">
        <f t="shared" si="68"/>
        <v>13</v>
      </c>
      <c r="S253" s="77">
        <f t="shared" si="64"/>
        <v>14</v>
      </c>
      <c r="T253" s="39">
        <f t="shared" si="69"/>
        <v>2</v>
      </c>
      <c r="U253" s="39">
        <f t="shared" si="70"/>
        <v>1.4142135623730951</v>
      </c>
      <c r="V253" s="39"/>
      <c r="W253" s="39">
        <f t="shared" si="67"/>
        <v>14</v>
      </c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ht="120" x14ac:dyDescent="0.2">
      <c r="A254" s="4" t="s">
        <v>1784</v>
      </c>
      <c r="B254" s="4" t="s">
        <v>673</v>
      </c>
      <c r="C254" s="4" t="s">
        <v>666</v>
      </c>
      <c r="D254" s="4" t="s">
        <v>40</v>
      </c>
      <c r="E254" s="4" t="s">
        <v>28</v>
      </c>
      <c r="F254" s="4">
        <v>26832147</v>
      </c>
      <c r="G254" s="70"/>
      <c r="H254" s="70"/>
      <c r="I254" s="69">
        <v>5</v>
      </c>
      <c r="J254" s="5">
        <v>5</v>
      </c>
      <c r="K254" s="69">
        <v>5</v>
      </c>
      <c r="L254" s="5">
        <v>5</v>
      </c>
      <c r="M254" s="69">
        <v>5</v>
      </c>
      <c r="N254" s="5">
        <v>3</v>
      </c>
      <c r="O254" s="69">
        <v>4</v>
      </c>
      <c r="P254" s="5">
        <v>4</v>
      </c>
      <c r="Q254" s="69">
        <v>19</v>
      </c>
      <c r="R254" s="68">
        <f t="shared" si="68"/>
        <v>17</v>
      </c>
      <c r="S254" s="77">
        <f t="shared" si="64"/>
        <v>18</v>
      </c>
      <c r="T254" s="39">
        <f t="shared" si="69"/>
        <v>2</v>
      </c>
      <c r="U254" s="39">
        <f t="shared" si="70"/>
        <v>1.4142135623730951</v>
      </c>
      <c r="V254" s="39"/>
      <c r="W254" s="39">
        <f t="shared" si="67"/>
        <v>18</v>
      </c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ht="90" x14ac:dyDescent="0.2">
      <c r="A255" s="4" t="s">
        <v>1785</v>
      </c>
      <c r="B255" s="4" t="s">
        <v>674</v>
      </c>
      <c r="C255" s="4" t="s">
        <v>675</v>
      </c>
      <c r="D255" s="4" t="s">
        <v>36</v>
      </c>
      <c r="E255" s="4" t="s">
        <v>28</v>
      </c>
      <c r="F255" s="4">
        <v>27188404</v>
      </c>
      <c r="G255" s="70"/>
      <c r="H255" s="70"/>
      <c r="I255" s="69">
        <v>2</v>
      </c>
      <c r="J255" s="5">
        <v>3</v>
      </c>
      <c r="K255" s="69">
        <v>5</v>
      </c>
      <c r="L255" s="5">
        <v>5</v>
      </c>
      <c r="M255" s="69">
        <v>3</v>
      </c>
      <c r="N255" s="5">
        <v>3</v>
      </c>
      <c r="O255" s="69">
        <v>1</v>
      </c>
      <c r="P255" s="5">
        <v>4</v>
      </c>
      <c r="Q255" s="69">
        <v>11</v>
      </c>
      <c r="R255" s="68">
        <f t="shared" si="68"/>
        <v>15</v>
      </c>
      <c r="S255" s="77">
        <f t="shared" si="64"/>
        <v>13</v>
      </c>
      <c r="T255" s="39">
        <f t="shared" si="69"/>
        <v>4</v>
      </c>
      <c r="U255" s="39">
        <f t="shared" si="70"/>
        <v>2.8284271247461903</v>
      </c>
      <c r="V255" s="39"/>
      <c r="W255" s="39">
        <f t="shared" si="67"/>
        <v>13</v>
      </c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ht="75" x14ac:dyDescent="0.2">
      <c r="A256" s="5" t="s">
        <v>1786</v>
      </c>
      <c r="B256" s="5" t="s">
        <v>678</v>
      </c>
      <c r="C256" s="5" t="s">
        <v>679</v>
      </c>
      <c r="D256" s="5" t="s">
        <v>40</v>
      </c>
      <c r="E256" s="4" t="s">
        <v>28</v>
      </c>
      <c r="F256" s="4">
        <v>27186577</v>
      </c>
      <c r="G256" s="70"/>
      <c r="H256" s="70"/>
      <c r="I256" s="69">
        <v>5</v>
      </c>
      <c r="J256" s="73">
        <v>3</v>
      </c>
      <c r="K256" s="69">
        <v>5</v>
      </c>
      <c r="L256" s="5">
        <v>5</v>
      </c>
      <c r="M256" s="69">
        <v>3</v>
      </c>
      <c r="N256" s="5">
        <v>3</v>
      </c>
      <c r="O256" s="69">
        <v>4</v>
      </c>
      <c r="P256" s="5">
        <v>4</v>
      </c>
      <c r="Q256" s="69">
        <v>17</v>
      </c>
      <c r="R256" s="68">
        <f t="shared" si="68"/>
        <v>15</v>
      </c>
      <c r="S256" s="77">
        <f t="shared" si="64"/>
        <v>16</v>
      </c>
      <c r="T256" s="39">
        <f t="shared" si="69"/>
        <v>2</v>
      </c>
      <c r="U256" s="39">
        <f t="shared" si="70"/>
        <v>1.4142135623730951</v>
      </c>
      <c r="V256" s="39"/>
      <c r="W256" s="39">
        <f>S256</f>
        <v>16</v>
      </c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60" x14ac:dyDescent="0.2">
      <c r="A257" s="4" t="s">
        <v>1787</v>
      </c>
      <c r="B257" s="4" t="s">
        <v>680</v>
      </c>
      <c r="C257" s="4" t="s">
        <v>473</v>
      </c>
      <c r="D257" s="5" t="s">
        <v>40</v>
      </c>
      <c r="E257" s="4" t="s">
        <v>28</v>
      </c>
      <c r="F257" s="4">
        <v>27261954</v>
      </c>
      <c r="G257" s="71"/>
      <c r="H257" s="70"/>
      <c r="I257" s="72">
        <v>3</v>
      </c>
      <c r="J257" s="5">
        <v>3</v>
      </c>
      <c r="K257" s="72">
        <v>2</v>
      </c>
      <c r="L257" s="5">
        <v>0</v>
      </c>
      <c r="M257" s="72">
        <v>2</v>
      </c>
      <c r="N257" s="5">
        <v>3</v>
      </c>
      <c r="O257" s="72">
        <v>1</v>
      </c>
      <c r="P257" s="5">
        <v>4</v>
      </c>
      <c r="Q257" s="69">
        <v>8</v>
      </c>
      <c r="R257" s="68">
        <f t="shared" si="68"/>
        <v>10</v>
      </c>
      <c r="S257" s="77">
        <f t="shared" si="64"/>
        <v>9</v>
      </c>
      <c r="T257" s="39">
        <f t="shared" si="69"/>
        <v>2</v>
      </c>
      <c r="U257" s="39">
        <f t="shared" si="70"/>
        <v>1.4142135623730951</v>
      </c>
      <c r="V257" s="39"/>
      <c r="W257" s="39">
        <f t="shared" si="67"/>
        <v>9</v>
      </c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ht="75" x14ac:dyDescent="0.2">
      <c r="A258" s="4" t="s">
        <v>1788</v>
      </c>
      <c r="B258" s="78" t="s">
        <v>681</v>
      </c>
      <c r="C258" s="4" t="s">
        <v>682</v>
      </c>
      <c r="D258" s="4" t="s">
        <v>40</v>
      </c>
      <c r="E258" s="4" t="s">
        <v>28</v>
      </c>
      <c r="F258" s="4">
        <v>27241887</v>
      </c>
      <c r="G258" s="70"/>
      <c r="H258" s="70"/>
      <c r="I258" s="69">
        <v>2</v>
      </c>
      <c r="J258" s="5">
        <v>3</v>
      </c>
      <c r="K258" s="69">
        <v>4</v>
      </c>
      <c r="L258" s="5">
        <v>4</v>
      </c>
      <c r="M258" s="69">
        <v>3</v>
      </c>
      <c r="N258" s="5">
        <v>3</v>
      </c>
      <c r="O258" s="69">
        <v>5</v>
      </c>
      <c r="P258" s="5">
        <v>5</v>
      </c>
      <c r="Q258" s="69">
        <v>14</v>
      </c>
      <c r="R258" s="68">
        <f t="shared" si="68"/>
        <v>15</v>
      </c>
      <c r="S258" s="77">
        <f t="shared" ref="S258:S289" si="71">AVERAGE(Q258,R258)</f>
        <v>14.5</v>
      </c>
      <c r="T258" s="39">
        <f t="shared" si="69"/>
        <v>1</v>
      </c>
      <c r="U258" s="39">
        <f t="shared" si="70"/>
        <v>0.70710678118654757</v>
      </c>
      <c r="V258" s="39"/>
      <c r="W258" s="39">
        <f t="shared" si="67"/>
        <v>14.5</v>
      </c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ht="105" x14ac:dyDescent="0.2">
      <c r="A259" s="4" t="s">
        <v>1789</v>
      </c>
      <c r="B259" s="4" t="s">
        <v>683</v>
      </c>
      <c r="C259" s="4" t="s">
        <v>245</v>
      </c>
      <c r="D259" s="5" t="s">
        <v>40</v>
      </c>
      <c r="E259" s="4" t="s">
        <v>28</v>
      </c>
      <c r="F259" s="4">
        <v>27163290</v>
      </c>
      <c r="G259" s="70"/>
      <c r="H259" s="70"/>
      <c r="I259" s="69">
        <v>4</v>
      </c>
      <c r="J259" s="5">
        <v>5</v>
      </c>
      <c r="K259" s="69">
        <v>5</v>
      </c>
      <c r="L259" s="5">
        <v>5</v>
      </c>
      <c r="M259" s="69">
        <v>3</v>
      </c>
      <c r="N259" s="5">
        <v>5</v>
      </c>
      <c r="O259" s="69">
        <v>4</v>
      </c>
      <c r="P259" s="5">
        <v>5</v>
      </c>
      <c r="Q259" s="69">
        <v>16</v>
      </c>
      <c r="R259" s="68">
        <f t="shared" si="68"/>
        <v>20</v>
      </c>
      <c r="S259" s="77">
        <f t="shared" si="71"/>
        <v>18</v>
      </c>
      <c r="T259" s="39">
        <f t="shared" si="69"/>
        <v>4</v>
      </c>
      <c r="U259" s="39">
        <f t="shared" si="70"/>
        <v>2.8284271247461903</v>
      </c>
      <c r="V259" s="39"/>
      <c r="W259" s="39">
        <f t="shared" si="67"/>
        <v>18</v>
      </c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ht="75" x14ac:dyDescent="0.2">
      <c r="A260" s="4" t="s">
        <v>1790</v>
      </c>
      <c r="B260" s="4" t="s">
        <v>684</v>
      </c>
      <c r="C260" s="4" t="s">
        <v>685</v>
      </c>
      <c r="D260" s="5" t="s">
        <v>40</v>
      </c>
      <c r="E260" s="4" t="s">
        <v>28</v>
      </c>
      <c r="F260" s="4">
        <v>27264333</v>
      </c>
      <c r="G260" s="70"/>
      <c r="H260" s="70"/>
      <c r="I260" s="69">
        <v>3</v>
      </c>
      <c r="J260" s="5">
        <v>3</v>
      </c>
      <c r="K260" s="69">
        <v>2</v>
      </c>
      <c r="L260" s="5">
        <v>1</v>
      </c>
      <c r="M260" s="69">
        <v>3</v>
      </c>
      <c r="N260" s="5">
        <v>3</v>
      </c>
      <c r="O260" s="69">
        <v>4</v>
      </c>
      <c r="P260" s="5">
        <v>5</v>
      </c>
      <c r="Q260" s="69">
        <v>12</v>
      </c>
      <c r="R260" s="68">
        <f t="shared" si="68"/>
        <v>12</v>
      </c>
      <c r="S260" s="77">
        <f t="shared" si="71"/>
        <v>12</v>
      </c>
      <c r="T260" s="39">
        <f t="shared" si="69"/>
        <v>0</v>
      </c>
      <c r="U260" s="39">
        <f t="shared" si="70"/>
        <v>0</v>
      </c>
      <c r="V260" s="39"/>
      <c r="W260" s="39">
        <f t="shared" si="67"/>
        <v>12</v>
      </c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ht="60" x14ac:dyDescent="0.2">
      <c r="A261" s="4" t="s">
        <v>111</v>
      </c>
      <c r="B261" s="4" t="s">
        <v>686</v>
      </c>
      <c r="C261" s="4" t="s">
        <v>687</v>
      </c>
      <c r="D261" s="4" t="s">
        <v>40</v>
      </c>
      <c r="E261" s="4" t="s">
        <v>28</v>
      </c>
      <c r="F261" s="4">
        <v>27190911</v>
      </c>
      <c r="G261" s="70"/>
      <c r="H261" s="70"/>
      <c r="I261" s="69">
        <v>2</v>
      </c>
      <c r="J261" s="5">
        <v>5</v>
      </c>
      <c r="K261" s="69">
        <v>4</v>
      </c>
      <c r="L261" s="5">
        <v>4</v>
      </c>
      <c r="M261" s="69">
        <v>3</v>
      </c>
      <c r="N261" s="5">
        <v>5</v>
      </c>
      <c r="O261" s="69">
        <v>3</v>
      </c>
      <c r="P261" s="5">
        <v>1</v>
      </c>
      <c r="Q261" s="69">
        <v>12</v>
      </c>
      <c r="R261" s="68">
        <f t="shared" si="68"/>
        <v>15</v>
      </c>
      <c r="S261" s="77">
        <f t="shared" si="71"/>
        <v>13.5</v>
      </c>
      <c r="T261" s="39">
        <f t="shared" si="69"/>
        <v>3</v>
      </c>
      <c r="U261" s="39">
        <f t="shared" si="70"/>
        <v>2.1213203435596424</v>
      </c>
      <c r="V261" s="39"/>
      <c r="W261" s="39">
        <f t="shared" si="67"/>
        <v>13.5</v>
      </c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ht="60" x14ac:dyDescent="0.2">
      <c r="A262" s="4" t="s">
        <v>1791</v>
      </c>
      <c r="B262" s="4" t="s">
        <v>688</v>
      </c>
      <c r="C262" s="4" t="s">
        <v>689</v>
      </c>
      <c r="D262" s="4" t="s">
        <v>36</v>
      </c>
      <c r="E262" s="4" t="s">
        <v>28</v>
      </c>
      <c r="F262" s="4">
        <v>27193265</v>
      </c>
      <c r="G262" s="70"/>
      <c r="H262" s="70"/>
      <c r="I262" s="69">
        <v>2</v>
      </c>
      <c r="J262" s="5">
        <v>3</v>
      </c>
      <c r="K262" s="69">
        <v>4</v>
      </c>
      <c r="L262" s="5">
        <v>5</v>
      </c>
      <c r="M262" s="69">
        <v>3</v>
      </c>
      <c r="N262" s="5">
        <v>3</v>
      </c>
      <c r="O262" s="69">
        <v>2</v>
      </c>
      <c r="P262" s="5">
        <v>5</v>
      </c>
      <c r="Q262" s="69">
        <v>11</v>
      </c>
      <c r="R262" s="68">
        <f t="shared" si="68"/>
        <v>16</v>
      </c>
      <c r="S262" s="77">
        <f t="shared" si="71"/>
        <v>13.5</v>
      </c>
      <c r="T262" s="39">
        <f t="shared" si="69"/>
        <v>5</v>
      </c>
      <c r="U262" s="39">
        <f t="shared" si="70"/>
        <v>3.5355339059327378</v>
      </c>
      <c r="V262" s="39"/>
      <c r="W262" s="39">
        <f>S262</f>
        <v>13.5</v>
      </c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ht="90" x14ac:dyDescent="0.2">
      <c r="A263" s="4" t="s">
        <v>1792</v>
      </c>
      <c r="B263" s="5" t="s">
        <v>690</v>
      </c>
      <c r="C263" s="5" t="s">
        <v>691</v>
      </c>
      <c r="D263" s="5" t="s">
        <v>40</v>
      </c>
      <c r="E263" s="4" t="s">
        <v>28</v>
      </c>
      <c r="F263" s="4">
        <v>27260349</v>
      </c>
      <c r="G263" s="70"/>
      <c r="H263" s="70"/>
      <c r="I263" s="69">
        <v>5</v>
      </c>
      <c r="J263" s="5">
        <v>5</v>
      </c>
      <c r="K263" s="69">
        <v>5</v>
      </c>
      <c r="L263" s="5">
        <v>5</v>
      </c>
      <c r="M263" s="69">
        <v>3</v>
      </c>
      <c r="N263" s="5">
        <v>5</v>
      </c>
      <c r="O263" s="69">
        <v>4</v>
      </c>
      <c r="P263" s="5">
        <v>5</v>
      </c>
      <c r="Q263" s="69">
        <v>17</v>
      </c>
      <c r="R263" s="68">
        <f t="shared" si="68"/>
        <v>20</v>
      </c>
      <c r="S263" s="77">
        <f t="shared" si="71"/>
        <v>18.5</v>
      </c>
      <c r="T263" s="39">
        <f t="shared" si="69"/>
        <v>3</v>
      </c>
      <c r="U263" s="39">
        <f t="shared" si="70"/>
        <v>2.1213203435596424</v>
      </c>
      <c r="V263" s="39"/>
      <c r="W263" s="39">
        <f t="shared" si="67"/>
        <v>18.5</v>
      </c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ht="120" x14ac:dyDescent="0.2">
      <c r="A264" s="5" t="s">
        <v>1793</v>
      </c>
      <c r="B264" s="4" t="s">
        <v>692</v>
      </c>
      <c r="C264" s="4" t="s">
        <v>201</v>
      </c>
      <c r="D264" s="5" t="s">
        <v>40</v>
      </c>
      <c r="E264" s="4" t="s">
        <v>28</v>
      </c>
      <c r="F264" s="4">
        <v>27266231</v>
      </c>
      <c r="G264" s="70"/>
      <c r="H264" s="70"/>
      <c r="I264" s="69">
        <v>2</v>
      </c>
      <c r="J264" s="5">
        <v>3</v>
      </c>
      <c r="K264" s="69">
        <v>4</v>
      </c>
      <c r="L264" s="5">
        <v>4</v>
      </c>
      <c r="M264" s="69">
        <v>2</v>
      </c>
      <c r="N264" s="5">
        <v>4</v>
      </c>
      <c r="O264" s="69">
        <v>3</v>
      </c>
      <c r="P264" s="5">
        <v>4</v>
      </c>
      <c r="Q264" s="69">
        <v>11</v>
      </c>
      <c r="R264" s="68">
        <f t="shared" si="68"/>
        <v>15</v>
      </c>
      <c r="S264" s="77">
        <f t="shared" si="71"/>
        <v>13</v>
      </c>
      <c r="T264" s="39">
        <f t="shared" si="69"/>
        <v>4</v>
      </c>
      <c r="U264" s="39">
        <f t="shared" si="70"/>
        <v>2.8284271247461903</v>
      </c>
      <c r="V264" s="39"/>
      <c r="W264" s="39">
        <f t="shared" si="67"/>
        <v>13</v>
      </c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05" x14ac:dyDescent="0.2">
      <c r="A265" s="4" t="s">
        <v>1794</v>
      </c>
      <c r="B265" s="4" t="s">
        <v>693</v>
      </c>
      <c r="C265" s="4" t="s">
        <v>278</v>
      </c>
      <c r="D265" s="5" t="s">
        <v>40</v>
      </c>
      <c r="E265" s="4" t="s">
        <v>28</v>
      </c>
      <c r="F265" s="4">
        <v>27180046</v>
      </c>
      <c r="G265" s="70"/>
      <c r="H265" s="70"/>
      <c r="I265" s="69">
        <v>2</v>
      </c>
      <c r="J265" s="5">
        <v>3</v>
      </c>
      <c r="K265" s="69">
        <v>4</v>
      </c>
      <c r="L265" s="5">
        <v>5</v>
      </c>
      <c r="M265" s="69">
        <v>3</v>
      </c>
      <c r="N265" s="5">
        <v>3</v>
      </c>
      <c r="O265" s="69">
        <v>3</v>
      </c>
      <c r="P265" s="5">
        <v>3</v>
      </c>
      <c r="Q265" s="69">
        <v>12</v>
      </c>
      <c r="R265" s="68">
        <f t="shared" si="68"/>
        <v>14</v>
      </c>
      <c r="S265" s="77">
        <f t="shared" si="71"/>
        <v>13</v>
      </c>
      <c r="T265" s="39">
        <f t="shared" si="69"/>
        <v>2</v>
      </c>
      <c r="U265" s="39">
        <f t="shared" si="70"/>
        <v>1.4142135623730951</v>
      </c>
      <c r="V265" s="39"/>
      <c r="W265" s="39">
        <f t="shared" si="67"/>
        <v>13</v>
      </c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ht="75" x14ac:dyDescent="0.2">
      <c r="A266" s="4" t="s">
        <v>1795</v>
      </c>
      <c r="B266" s="4" t="s">
        <v>694</v>
      </c>
      <c r="C266" s="4" t="s">
        <v>682</v>
      </c>
      <c r="D266" s="4" t="s">
        <v>40</v>
      </c>
      <c r="E266" s="4" t="s">
        <v>28</v>
      </c>
      <c r="F266" s="4">
        <v>26875060</v>
      </c>
      <c r="G266" s="70"/>
      <c r="H266" s="70"/>
      <c r="I266" s="76">
        <v>1</v>
      </c>
      <c r="J266" s="5">
        <v>5</v>
      </c>
      <c r="K266" s="69">
        <v>4</v>
      </c>
      <c r="L266" s="5">
        <v>4</v>
      </c>
      <c r="M266" s="69">
        <v>3</v>
      </c>
      <c r="N266" s="5">
        <v>3</v>
      </c>
      <c r="O266" s="69">
        <v>4</v>
      </c>
      <c r="P266" s="5">
        <v>5</v>
      </c>
      <c r="Q266" s="69">
        <v>12</v>
      </c>
      <c r="R266" s="68">
        <f t="shared" si="68"/>
        <v>17</v>
      </c>
      <c r="S266" s="77">
        <f t="shared" si="71"/>
        <v>14.5</v>
      </c>
      <c r="T266" s="39">
        <f t="shared" si="69"/>
        <v>5</v>
      </c>
      <c r="U266" s="39">
        <f t="shared" si="70"/>
        <v>3.5355339059327378</v>
      </c>
      <c r="V266" s="39"/>
      <c r="W266" s="39">
        <f t="shared" si="67"/>
        <v>14.5</v>
      </c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:33" ht="45" x14ac:dyDescent="0.2">
      <c r="A267" s="4" t="s">
        <v>695</v>
      </c>
      <c r="B267" s="4" t="s">
        <v>696</v>
      </c>
      <c r="C267" s="4" t="s">
        <v>697</v>
      </c>
      <c r="D267" s="4" t="s">
        <v>36</v>
      </c>
      <c r="E267" s="4" t="s">
        <v>28</v>
      </c>
      <c r="F267" s="4">
        <v>27194448</v>
      </c>
      <c r="G267" s="70"/>
      <c r="H267" s="70"/>
      <c r="I267" s="69">
        <v>3</v>
      </c>
      <c r="J267" s="5">
        <v>3</v>
      </c>
      <c r="K267" s="69">
        <v>1</v>
      </c>
      <c r="L267" s="5">
        <v>1</v>
      </c>
      <c r="M267" s="69">
        <v>5</v>
      </c>
      <c r="N267" s="5">
        <v>4.5</v>
      </c>
      <c r="O267" s="69">
        <v>5</v>
      </c>
      <c r="P267" s="5">
        <v>1</v>
      </c>
      <c r="Q267" s="69">
        <v>14</v>
      </c>
      <c r="R267" s="68">
        <f t="shared" si="68"/>
        <v>9.5</v>
      </c>
      <c r="S267" s="77">
        <f t="shared" si="71"/>
        <v>11.75</v>
      </c>
      <c r="T267" s="39">
        <f t="shared" si="69"/>
        <v>4.5</v>
      </c>
      <c r="U267" s="39">
        <f t="shared" si="70"/>
        <v>3.1819805153394638</v>
      </c>
      <c r="V267" s="39"/>
      <c r="W267" s="39">
        <f t="shared" si="67"/>
        <v>11.75</v>
      </c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ht="60" x14ac:dyDescent="0.2">
      <c r="A268" s="4" t="s">
        <v>698</v>
      </c>
      <c r="B268" s="4" t="s">
        <v>699</v>
      </c>
      <c r="C268" s="4" t="s">
        <v>700</v>
      </c>
      <c r="D268" s="4" t="s">
        <v>27</v>
      </c>
      <c r="E268" s="4" t="s">
        <v>28</v>
      </c>
      <c r="F268" s="4">
        <v>27195995</v>
      </c>
      <c r="G268" s="70"/>
      <c r="H268" s="70"/>
      <c r="I268" s="69">
        <v>3</v>
      </c>
      <c r="J268" s="5">
        <v>1</v>
      </c>
      <c r="K268" s="69">
        <v>1</v>
      </c>
      <c r="L268" s="5">
        <v>2</v>
      </c>
      <c r="M268" s="69">
        <v>3</v>
      </c>
      <c r="N268" s="5">
        <v>4</v>
      </c>
      <c r="O268" s="69">
        <v>5</v>
      </c>
      <c r="P268" s="5">
        <v>2</v>
      </c>
      <c r="Q268" s="69">
        <v>12</v>
      </c>
      <c r="R268" s="68">
        <f t="shared" si="68"/>
        <v>9</v>
      </c>
      <c r="S268" s="77">
        <f t="shared" si="71"/>
        <v>10.5</v>
      </c>
      <c r="T268" s="39">
        <f t="shared" si="69"/>
        <v>3</v>
      </c>
      <c r="U268" s="39">
        <f t="shared" si="70"/>
        <v>2.1213203435596424</v>
      </c>
      <c r="V268" s="39"/>
      <c r="W268" s="39">
        <f t="shared" si="67"/>
        <v>10.5</v>
      </c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:33" ht="90" x14ac:dyDescent="0.2">
      <c r="A269" s="5" t="s">
        <v>701</v>
      </c>
      <c r="B269" s="4" t="s">
        <v>702</v>
      </c>
      <c r="C269" s="4" t="s">
        <v>152</v>
      </c>
      <c r="D269" s="5" t="s">
        <v>36</v>
      </c>
      <c r="E269" s="4" t="s">
        <v>28</v>
      </c>
      <c r="F269" s="4">
        <v>26749060</v>
      </c>
      <c r="G269" s="70"/>
      <c r="H269" s="70"/>
      <c r="I269" s="69">
        <v>3</v>
      </c>
      <c r="J269" s="5">
        <v>2</v>
      </c>
      <c r="K269" s="69">
        <v>1</v>
      </c>
      <c r="L269" s="5">
        <v>1</v>
      </c>
      <c r="M269" s="69">
        <v>3</v>
      </c>
      <c r="N269" s="5">
        <v>5</v>
      </c>
      <c r="O269" s="69">
        <v>4</v>
      </c>
      <c r="P269" s="5">
        <v>4</v>
      </c>
      <c r="Q269" s="69">
        <v>11</v>
      </c>
      <c r="R269" s="68">
        <f t="shared" si="68"/>
        <v>12</v>
      </c>
      <c r="S269" s="77">
        <f t="shared" si="71"/>
        <v>11.5</v>
      </c>
      <c r="T269" s="39">
        <f t="shared" si="69"/>
        <v>1</v>
      </c>
      <c r="U269" s="39">
        <f t="shared" si="70"/>
        <v>0.70710678118654757</v>
      </c>
      <c r="V269" s="39"/>
      <c r="W269" s="39">
        <f t="shared" si="67"/>
        <v>11.5</v>
      </c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:33" ht="90" x14ac:dyDescent="0.2">
      <c r="A270" s="4" t="s">
        <v>703</v>
      </c>
      <c r="B270" s="4" t="s">
        <v>704</v>
      </c>
      <c r="C270" s="4" t="s">
        <v>245</v>
      </c>
      <c r="D270" s="4" t="s">
        <v>40</v>
      </c>
      <c r="E270" s="4" t="s">
        <v>28</v>
      </c>
      <c r="F270" s="4">
        <v>26821179</v>
      </c>
      <c r="G270" s="70"/>
      <c r="H270" s="70"/>
      <c r="I270" s="69">
        <v>5</v>
      </c>
      <c r="J270" s="5">
        <v>5</v>
      </c>
      <c r="K270" s="69">
        <v>5</v>
      </c>
      <c r="L270" s="5">
        <v>5</v>
      </c>
      <c r="M270" s="69">
        <v>5</v>
      </c>
      <c r="N270" s="5">
        <v>4</v>
      </c>
      <c r="O270" s="69">
        <v>5</v>
      </c>
      <c r="P270" s="5">
        <v>5</v>
      </c>
      <c r="Q270" s="69">
        <v>20</v>
      </c>
      <c r="R270" s="68">
        <f t="shared" si="68"/>
        <v>19</v>
      </c>
      <c r="S270" s="77">
        <f t="shared" si="71"/>
        <v>19.5</v>
      </c>
      <c r="T270" s="39">
        <f t="shared" si="69"/>
        <v>1</v>
      </c>
      <c r="U270" s="39">
        <f t="shared" si="70"/>
        <v>0.70710678118654757</v>
      </c>
      <c r="V270" s="39"/>
      <c r="W270" s="39">
        <f>S270</f>
        <v>19.5</v>
      </c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:33" ht="90" x14ac:dyDescent="0.2">
      <c r="A271" s="4" t="s">
        <v>705</v>
      </c>
      <c r="B271" s="4" t="s">
        <v>706</v>
      </c>
      <c r="C271" s="4" t="s">
        <v>707</v>
      </c>
      <c r="D271" s="4" t="s">
        <v>36</v>
      </c>
      <c r="E271" s="4" t="s">
        <v>28</v>
      </c>
      <c r="F271" s="4">
        <v>27197552</v>
      </c>
      <c r="G271" s="70"/>
      <c r="H271" s="70"/>
      <c r="I271" s="69">
        <v>5</v>
      </c>
      <c r="J271" s="5">
        <v>3</v>
      </c>
      <c r="K271" s="69">
        <v>5</v>
      </c>
      <c r="L271" s="5">
        <v>5</v>
      </c>
      <c r="M271" s="69">
        <v>3</v>
      </c>
      <c r="N271" s="5">
        <v>5</v>
      </c>
      <c r="O271" s="69">
        <v>5</v>
      </c>
      <c r="P271" s="5">
        <v>4</v>
      </c>
      <c r="Q271" s="69">
        <v>18</v>
      </c>
      <c r="R271" s="68">
        <f t="shared" si="68"/>
        <v>17</v>
      </c>
      <c r="S271" s="77">
        <f t="shared" si="71"/>
        <v>17.5</v>
      </c>
      <c r="T271" s="39">
        <f t="shared" si="69"/>
        <v>1</v>
      </c>
      <c r="U271" s="39">
        <f t="shared" si="70"/>
        <v>0.70710678118654757</v>
      </c>
      <c r="V271" s="39"/>
      <c r="W271" s="39">
        <f t="shared" si="67"/>
        <v>17.5</v>
      </c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ht="105" x14ac:dyDescent="0.2">
      <c r="A272" s="4" t="s">
        <v>708</v>
      </c>
      <c r="B272" s="4" t="s">
        <v>709</v>
      </c>
      <c r="C272" s="4" t="s">
        <v>710</v>
      </c>
      <c r="D272" s="4" t="s">
        <v>40</v>
      </c>
      <c r="E272" s="4" t="s">
        <v>28</v>
      </c>
      <c r="F272" s="4">
        <v>27213096</v>
      </c>
      <c r="G272" s="70"/>
      <c r="H272" s="70"/>
      <c r="I272" s="69">
        <v>3</v>
      </c>
      <c r="J272" s="5">
        <v>3</v>
      </c>
      <c r="K272" s="69">
        <v>5</v>
      </c>
      <c r="L272" s="5">
        <v>5</v>
      </c>
      <c r="M272" s="69">
        <v>3</v>
      </c>
      <c r="N272" s="5">
        <v>5</v>
      </c>
      <c r="O272" s="69">
        <v>5</v>
      </c>
      <c r="P272" s="5">
        <v>2</v>
      </c>
      <c r="Q272" s="69">
        <v>16</v>
      </c>
      <c r="R272" s="68">
        <f t="shared" si="68"/>
        <v>15</v>
      </c>
      <c r="S272" s="77">
        <f t="shared" si="71"/>
        <v>15.5</v>
      </c>
      <c r="T272" s="39">
        <f t="shared" si="69"/>
        <v>1</v>
      </c>
      <c r="U272" s="39">
        <f t="shared" si="70"/>
        <v>0.70710678118654757</v>
      </c>
      <c r="V272" s="39"/>
      <c r="W272" s="39">
        <f t="shared" si="67"/>
        <v>15.5</v>
      </c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ht="45" x14ac:dyDescent="0.2">
      <c r="A273" s="4" t="s">
        <v>711</v>
      </c>
      <c r="B273" s="4" t="s">
        <v>712</v>
      </c>
      <c r="C273" s="4" t="s">
        <v>239</v>
      </c>
      <c r="D273" s="4" t="s">
        <v>27</v>
      </c>
      <c r="E273" s="4" t="s">
        <v>28</v>
      </c>
      <c r="F273" s="4">
        <v>26823934</v>
      </c>
      <c r="G273" s="71"/>
      <c r="H273" s="70"/>
      <c r="I273" s="72">
        <v>3</v>
      </c>
      <c r="J273" s="5">
        <v>3</v>
      </c>
      <c r="K273" s="72">
        <v>5</v>
      </c>
      <c r="L273" s="5">
        <v>5</v>
      </c>
      <c r="M273" s="72">
        <v>3</v>
      </c>
      <c r="N273" s="5">
        <v>3</v>
      </c>
      <c r="O273" s="72">
        <v>4</v>
      </c>
      <c r="P273" s="5">
        <v>1</v>
      </c>
      <c r="Q273" s="69">
        <v>15</v>
      </c>
      <c r="R273" s="68">
        <f t="shared" si="68"/>
        <v>12</v>
      </c>
      <c r="S273" s="77">
        <f t="shared" si="71"/>
        <v>13.5</v>
      </c>
      <c r="T273" s="39">
        <f t="shared" si="69"/>
        <v>3</v>
      </c>
      <c r="U273" s="39">
        <f t="shared" si="70"/>
        <v>2.1213203435596424</v>
      </c>
      <c r="V273" s="39"/>
      <c r="W273" s="39">
        <f t="shared" si="67"/>
        <v>13.5</v>
      </c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ht="75" x14ac:dyDescent="0.2">
      <c r="A274" s="4" t="s">
        <v>713</v>
      </c>
      <c r="B274" s="4" t="s">
        <v>714</v>
      </c>
      <c r="C274" s="4" t="s">
        <v>206</v>
      </c>
      <c r="D274" s="4" t="s">
        <v>27</v>
      </c>
      <c r="E274" s="4" t="s">
        <v>28</v>
      </c>
      <c r="F274" s="4">
        <v>26763297</v>
      </c>
      <c r="G274" s="70"/>
      <c r="H274" s="70"/>
      <c r="I274" s="69">
        <v>3</v>
      </c>
      <c r="J274" s="5">
        <v>2</v>
      </c>
      <c r="K274" s="69">
        <v>4</v>
      </c>
      <c r="L274" s="5">
        <v>4</v>
      </c>
      <c r="M274" s="69">
        <v>3</v>
      </c>
      <c r="N274" s="5">
        <v>4</v>
      </c>
      <c r="O274" s="69">
        <v>5</v>
      </c>
      <c r="P274" s="5">
        <v>2</v>
      </c>
      <c r="Q274" s="69">
        <v>15</v>
      </c>
      <c r="R274" s="68">
        <f t="shared" si="68"/>
        <v>12</v>
      </c>
      <c r="S274" s="77">
        <f t="shared" si="71"/>
        <v>13.5</v>
      </c>
      <c r="T274" s="39">
        <f t="shared" si="69"/>
        <v>3</v>
      </c>
      <c r="U274" s="39">
        <f t="shared" si="70"/>
        <v>2.1213203435596424</v>
      </c>
      <c r="V274" s="39"/>
      <c r="W274" s="39">
        <f t="shared" si="67"/>
        <v>13.5</v>
      </c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:33" ht="90" x14ac:dyDescent="0.2">
      <c r="A275" s="4" t="s">
        <v>716</v>
      </c>
      <c r="B275" s="4" t="s">
        <v>717</v>
      </c>
      <c r="C275" s="4" t="s">
        <v>473</v>
      </c>
      <c r="D275" s="4" t="s">
        <v>40</v>
      </c>
      <c r="E275" s="4" t="s">
        <v>28</v>
      </c>
      <c r="F275" s="4">
        <v>26760831</v>
      </c>
      <c r="G275" s="70"/>
      <c r="H275" s="70"/>
      <c r="I275" s="69">
        <v>3</v>
      </c>
      <c r="J275" s="68">
        <v>3</v>
      </c>
      <c r="K275" s="69">
        <v>4</v>
      </c>
      <c r="L275" s="68">
        <v>4</v>
      </c>
      <c r="M275" s="69">
        <v>3</v>
      </c>
      <c r="N275" s="68">
        <v>5</v>
      </c>
      <c r="O275" s="69">
        <v>2</v>
      </c>
      <c r="P275" s="68">
        <v>2</v>
      </c>
      <c r="Q275" s="69">
        <v>12</v>
      </c>
      <c r="R275" s="68">
        <f t="shared" si="68"/>
        <v>14</v>
      </c>
      <c r="S275" s="77">
        <f t="shared" si="71"/>
        <v>13</v>
      </c>
      <c r="T275" s="39">
        <f t="shared" si="69"/>
        <v>2</v>
      </c>
      <c r="U275" s="39">
        <f t="shared" si="70"/>
        <v>1.4142135623730951</v>
      </c>
      <c r="V275" s="39"/>
      <c r="W275" s="39">
        <f t="shared" si="67"/>
        <v>13</v>
      </c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ht="75" x14ac:dyDescent="0.2">
      <c r="A276" s="4" t="s">
        <v>718</v>
      </c>
      <c r="B276" s="4" t="s">
        <v>719</v>
      </c>
      <c r="C276" s="4" t="s">
        <v>152</v>
      </c>
      <c r="D276" s="4" t="s">
        <v>36</v>
      </c>
      <c r="E276" s="4" t="s">
        <v>28</v>
      </c>
      <c r="F276" s="4">
        <v>26749416</v>
      </c>
      <c r="G276" s="70"/>
      <c r="H276" s="70"/>
      <c r="I276" s="69">
        <v>3</v>
      </c>
      <c r="J276" s="5">
        <v>1</v>
      </c>
      <c r="K276" s="69">
        <v>1</v>
      </c>
      <c r="L276" s="5">
        <v>2</v>
      </c>
      <c r="M276" s="69">
        <v>3</v>
      </c>
      <c r="N276" s="5">
        <v>4</v>
      </c>
      <c r="O276" s="69">
        <v>5</v>
      </c>
      <c r="P276" s="5">
        <v>2</v>
      </c>
      <c r="Q276" s="69">
        <v>12</v>
      </c>
      <c r="R276" s="68">
        <f t="shared" si="68"/>
        <v>9</v>
      </c>
      <c r="S276" s="77">
        <f t="shared" si="71"/>
        <v>10.5</v>
      </c>
      <c r="T276" s="39">
        <f t="shared" si="69"/>
        <v>3</v>
      </c>
      <c r="U276" s="39">
        <f t="shared" si="70"/>
        <v>2.1213203435596424</v>
      </c>
      <c r="V276" s="39"/>
      <c r="W276" s="39">
        <f t="shared" si="67"/>
        <v>10.5</v>
      </c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3" ht="90" x14ac:dyDescent="0.2">
      <c r="A277" s="4" t="s">
        <v>720</v>
      </c>
      <c r="B277" s="4" t="s">
        <v>721</v>
      </c>
      <c r="C277" s="4" t="s">
        <v>722</v>
      </c>
      <c r="D277" s="4" t="s">
        <v>40</v>
      </c>
      <c r="E277" s="4" t="s">
        <v>28</v>
      </c>
      <c r="F277" s="4">
        <v>26765950</v>
      </c>
      <c r="G277" s="70"/>
      <c r="H277" s="70"/>
      <c r="I277" s="76">
        <v>3</v>
      </c>
      <c r="J277" s="5">
        <v>1</v>
      </c>
      <c r="K277" s="69">
        <v>1</v>
      </c>
      <c r="L277" s="5">
        <v>1</v>
      </c>
      <c r="M277" s="69">
        <v>1</v>
      </c>
      <c r="N277" s="5">
        <v>2</v>
      </c>
      <c r="O277" s="69">
        <v>4</v>
      </c>
      <c r="P277" s="5">
        <v>1</v>
      </c>
      <c r="Q277" s="69">
        <v>9</v>
      </c>
      <c r="R277" s="68">
        <f t="shared" si="68"/>
        <v>5</v>
      </c>
      <c r="S277" s="77">
        <f t="shared" si="71"/>
        <v>7</v>
      </c>
      <c r="T277" s="39">
        <f t="shared" si="69"/>
        <v>4</v>
      </c>
      <c r="U277" s="39">
        <f t="shared" si="70"/>
        <v>2.8284271247461903</v>
      </c>
      <c r="V277" s="39"/>
      <c r="W277" s="39">
        <f t="shared" si="67"/>
        <v>7</v>
      </c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:33" ht="75" x14ac:dyDescent="0.2">
      <c r="A278" s="68" t="s">
        <v>723</v>
      </c>
      <c r="B278" s="68" t="s">
        <v>724</v>
      </c>
      <c r="C278" s="68" t="s">
        <v>725</v>
      </c>
      <c r="D278" s="68" t="s">
        <v>36</v>
      </c>
      <c r="E278" s="68" t="s">
        <v>28</v>
      </c>
      <c r="F278" s="68">
        <v>27193749</v>
      </c>
      <c r="G278" s="70"/>
      <c r="H278" s="70"/>
      <c r="I278" s="76">
        <v>3</v>
      </c>
      <c r="J278" s="68">
        <v>4</v>
      </c>
      <c r="K278" s="76">
        <v>4</v>
      </c>
      <c r="L278" s="68">
        <v>4</v>
      </c>
      <c r="M278" s="76">
        <v>3</v>
      </c>
      <c r="N278" s="68">
        <v>5</v>
      </c>
      <c r="O278" s="76">
        <v>4</v>
      </c>
      <c r="P278" s="68">
        <v>2</v>
      </c>
      <c r="Q278" s="76">
        <v>14</v>
      </c>
      <c r="R278" s="68">
        <f t="shared" si="68"/>
        <v>15</v>
      </c>
      <c r="S278" s="77">
        <f t="shared" si="71"/>
        <v>14.5</v>
      </c>
      <c r="T278" s="111">
        <f t="shared" si="69"/>
        <v>1</v>
      </c>
      <c r="U278" s="111">
        <f t="shared" si="70"/>
        <v>0.70710678118654757</v>
      </c>
      <c r="V278" s="111">
        <v>14.5</v>
      </c>
      <c r="W278" s="39">
        <f>AVERAGE(V278,R278,Q278)</f>
        <v>14.5</v>
      </c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ht="75" x14ac:dyDescent="0.2">
      <c r="A279" s="4" t="s">
        <v>726</v>
      </c>
      <c r="B279" s="4" t="s">
        <v>727</v>
      </c>
      <c r="C279" s="4" t="s">
        <v>363</v>
      </c>
      <c r="D279" s="5" t="s">
        <v>40</v>
      </c>
      <c r="E279" s="4" t="s">
        <v>28</v>
      </c>
      <c r="F279" s="4">
        <v>27203726</v>
      </c>
      <c r="G279" s="70"/>
      <c r="H279" s="70"/>
      <c r="I279" s="69">
        <v>3</v>
      </c>
      <c r="J279" s="5">
        <v>2</v>
      </c>
      <c r="K279" s="69">
        <v>4</v>
      </c>
      <c r="L279" s="5">
        <v>4</v>
      </c>
      <c r="M279" s="69">
        <v>5</v>
      </c>
      <c r="N279" s="5">
        <v>5</v>
      </c>
      <c r="O279" s="69">
        <v>5</v>
      </c>
      <c r="P279" s="5">
        <v>1</v>
      </c>
      <c r="Q279" s="69">
        <v>17</v>
      </c>
      <c r="R279" s="68">
        <f t="shared" si="68"/>
        <v>12</v>
      </c>
      <c r="S279" s="77">
        <f t="shared" si="71"/>
        <v>14.5</v>
      </c>
      <c r="T279" s="39">
        <f t="shared" si="69"/>
        <v>5</v>
      </c>
      <c r="U279" s="39">
        <f t="shared" si="70"/>
        <v>3.5355339059327378</v>
      </c>
      <c r="V279" s="39"/>
      <c r="W279" s="39">
        <f>S279</f>
        <v>14.5</v>
      </c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:33" ht="60" x14ac:dyDescent="0.2">
      <c r="A280" s="4" t="s">
        <v>728</v>
      </c>
      <c r="B280" s="4" t="s">
        <v>729</v>
      </c>
      <c r="C280" s="4" t="s">
        <v>194</v>
      </c>
      <c r="D280" s="4" t="s">
        <v>40</v>
      </c>
      <c r="E280" s="4" t="s">
        <v>28</v>
      </c>
      <c r="F280" s="4">
        <v>26748777</v>
      </c>
      <c r="G280" s="70"/>
      <c r="H280" s="70"/>
      <c r="I280" s="69">
        <v>3</v>
      </c>
      <c r="J280" s="5">
        <v>3</v>
      </c>
      <c r="K280" s="69">
        <v>4</v>
      </c>
      <c r="L280" s="5">
        <v>5</v>
      </c>
      <c r="M280" s="69">
        <v>3</v>
      </c>
      <c r="N280" s="5">
        <v>5</v>
      </c>
      <c r="O280" s="69">
        <v>5</v>
      </c>
      <c r="P280" s="5">
        <v>3</v>
      </c>
      <c r="Q280" s="69">
        <v>15</v>
      </c>
      <c r="R280" s="68">
        <f t="shared" si="68"/>
        <v>16</v>
      </c>
      <c r="S280" s="77">
        <f t="shared" si="71"/>
        <v>15.5</v>
      </c>
      <c r="T280" s="39">
        <f t="shared" si="69"/>
        <v>1</v>
      </c>
      <c r="U280" s="39">
        <f t="shared" si="70"/>
        <v>0.70710678118654757</v>
      </c>
      <c r="V280" s="39"/>
      <c r="W280" s="39">
        <f t="shared" si="67"/>
        <v>15.5</v>
      </c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:33" ht="165" x14ac:dyDescent="0.2">
      <c r="A281" s="4" t="s">
        <v>730</v>
      </c>
      <c r="B281" s="4" t="s">
        <v>731</v>
      </c>
      <c r="C281" s="4" t="s">
        <v>732</v>
      </c>
      <c r="D281" s="4" t="s">
        <v>40</v>
      </c>
      <c r="E281" s="4" t="s">
        <v>28</v>
      </c>
      <c r="F281" s="4">
        <v>26748685</v>
      </c>
      <c r="G281" s="70"/>
      <c r="H281" s="70"/>
      <c r="I281" s="69">
        <v>3</v>
      </c>
      <c r="J281" s="68">
        <v>3</v>
      </c>
      <c r="K281" s="69">
        <v>5</v>
      </c>
      <c r="L281" s="68">
        <v>3</v>
      </c>
      <c r="M281" s="69">
        <v>2</v>
      </c>
      <c r="N281" s="68">
        <v>3</v>
      </c>
      <c r="O281" s="69">
        <v>3</v>
      </c>
      <c r="P281" s="68">
        <v>2</v>
      </c>
      <c r="Q281" s="69">
        <v>13</v>
      </c>
      <c r="R281" s="68">
        <f t="shared" si="68"/>
        <v>11</v>
      </c>
      <c r="S281" s="77">
        <f t="shared" si="71"/>
        <v>12</v>
      </c>
      <c r="T281" s="39">
        <f t="shared" si="69"/>
        <v>2</v>
      </c>
      <c r="U281" s="39">
        <f t="shared" ref="U281:U296" si="72">STDEV(Q281:R281)</f>
        <v>1.4142135623730951</v>
      </c>
      <c r="V281" s="39"/>
      <c r="W281" s="39">
        <f t="shared" si="67"/>
        <v>12</v>
      </c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ht="75" x14ac:dyDescent="0.2">
      <c r="A282" s="4" t="s">
        <v>733</v>
      </c>
      <c r="B282" s="4" t="s">
        <v>734</v>
      </c>
      <c r="C282" s="4" t="s">
        <v>605</v>
      </c>
      <c r="D282" s="4" t="s">
        <v>36</v>
      </c>
      <c r="E282" s="4" t="s">
        <v>210</v>
      </c>
      <c r="F282" s="4">
        <v>27208635</v>
      </c>
      <c r="G282" s="69">
        <v>5</v>
      </c>
      <c r="H282" s="5">
        <v>5</v>
      </c>
      <c r="I282" s="69">
        <v>1</v>
      </c>
      <c r="J282" s="5">
        <v>1</v>
      </c>
      <c r="K282" s="70"/>
      <c r="L282" s="70"/>
      <c r="M282" s="69">
        <v>3</v>
      </c>
      <c r="N282" s="5">
        <v>4</v>
      </c>
      <c r="O282" s="69">
        <v>2</v>
      </c>
      <c r="P282" s="5">
        <v>5</v>
      </c>
      <c r="Q282" s="69">
        <v>11</v>
      </c>
      <c r="R282" s="4">
        <f t="shared" ref="R282:R294" si="73">SUM(H282+J282+N282+P282)</f>
        <v>15</v>
      </c>
      <c r="S282" s="77">
        <f t="shared" si="71"/>
        <v>13</v>
      </c>
      <c r="T282" s="39">
        <f t="shared" si="69"/>
        <v>4</v>
      </c>
      <c r="U282" s="39">
        <f t="shared" si="72"/>
        <v>2.8284271247461903</v>
      </c>
      <c r="V282" s="39"/>
      <c r="W282" s="39">
        <f t="shared" si="67"/>
        <v>13</v>
      </c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:33" ht="90" x14ac:dyDescent="0.2">
      <c r="A283" s="4" t="s">
        <v>735</v>
      </c>
      <c r="B283" s="4" t="s">
        <v>736</v>
      </c>
      <c r="C283" s="4" t="s">
        <v>737</v>
      </c>
      <c r="D283" s="4" t="s">
        <v>40</v>
      </c>
      <c r="E283" s="4" t="s">
        <v>210</v>
      </c>
      <c r="F283" s="4">
        <v>27254376</v>
      </c>
      <c r="G283" s="69">
        <v>5</v>
      </c>
      <c r="H283" s="5">
        <v>5</v>
      </c>
      <c r="I283" s="69">
        <v>2</v>
      </c>
      <c r="J283" s="5">
        <v>3</v>
      </c>
      <c r="K283" s="70"/>
      <c r="L283" s="70"/>
      <c r="M283" s="69">
        <v>5</v>
      </c>
      <c r="N283" s="5">
        <v>5</v>
      </c>
      <c r="O283" s="69">
        <v>5</v>
      </c>
      <c r="P283" s="5">
        <v>4</v>
      </c>
      <c r="Q283" s="69">
        <v>17</v>
      </c>
      <c r="R283" s="4">
        <f t="shared" si="73"/>
        <v>17</v>
      </c>
      <c r="S283" s="77">
        <f t="shared" si="71"/>
        <v>17</v>
      </c>
      <c r="T283" s="39">
        <f t="shared" si="69"/>
        <v>0</v>
      </c>
      <c r="U283" s="39">
        <f t="shared" si="72"/>
        <v>0</v>
      </c>
      <c r="V283" s="39"/>
      <c r="W283" s="39">
        <f t="shared" si="67"/>
        <v>17</v>
      </c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:33" ht="75" x14ac:dyDescent="0.2">
      <c r="A284" s="4" t="s">
        <v>1796</v>
      </c>
      <c r="B284" s="4" t="s">
        <v>738</v>
      </c>
      <c r="C284" s="4" t="s">
        <v>739</v>
      </c>
      <c r="D284" s="4" t="s">
        <v>36</v>
      </c>
      <c r="E284" s="4" t="s">
        <v>210</v>
      </c>
      <c r="F284" s="4">
        <v>27183312</v>
      </c>
      <c r="G284" s="69">
        <v>5</v>
      </c>
      <c r="H284" s="5">
        <v>5</v>
      </c>
      <c r="I284" s="69">
        <v>1</v>
      </c>
      <c r="J284" s="5">
        <v>0</v>
      </c>
      <c r="K284" s="70"/>
      <c r="L284" s="70"/>
      <c r="M284" s="69">
        <v>4</v>
      </c>
      <c r="N284" s="5">
        <v>5</v>
      </c>
      <c r="O284" s="69">
        <v>2</v>
      </c>
      <c r="P284" s="5">
        <v>5</v>
      </c>
      <c r="Q284" s="69">
        <v>12</v>
      </c>
      <c r="R284" s="4">
        <f t="shared" si="73"/>
        <v>15</v>
      </c>
      <c r="S284" s="77">
        <f t="shared" si="71"/>
        <v>13.5</v>
      </c>
      <c r="T284" s="39">
        <f t="shared" si="69"/>
        <v>3</v>
      </c>
      <c r="U284" s="39">
        <f t="shared" si="72"/>
        <v>2.1213203435596424</v>
      </c>
      <c r="V284" s="39"/>
      <c r="W284" s="39">
        <f>S284</f>
        <v>13.5</v>
      </c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33" ht="120" x14ac:dyDescent="0.2">
      <c r="A285" s="4" t="s">
        <v>1797</v>
      </c>
      <c r="B285" s="4" t="s">
        <v>740</v>
      </c>
      <c r="C285" s="4" t="s">
        <v>248</v>
      </c>
      <c r="D285" s="4" t="s">
        <v>40</v>
      </c>
      <c r="E285" s="4" t="s">
        <v>210</v>
      </c>
      <c r="F285" s="4">
        <v>27174305</v>
      </c>
      <c r="G285" s="69">
        <v>5</v>
      </c>
      <c r="H285" s="5">
        <v>5</v>
      </c>
      <c r="I285" s="76">
        <v>1</v>
      </c>
      <c r="J285" s="5">
        <v>0</v>
      </c>
      <c r="K285" s="70"/>
      <c r="L285" s="70"/>
      <c r="M285" s="69">
        <v>4</v>
      </c>
      <c r="N285" s="5">
        <v>5</v>
      </c>
      <c r="O285" s="69">
        <v>4</v>
      </c>
      <c r="P285" s="5">
        <v>5</v>
      </c>
      <c r="Q285" s="69">
        <v>14</v>
      </c>
      <c r="R285" s="4">
        <f t="shared" si="73"/>
        <v>15</v>
      </c>
      <c r="S285" s="77">
        <f t="shared" si="71"/>
        <v>14.5</v>
      </c>
      <c r="T285" s="39">
        <f t="shared" si="69"/>
        <v>1</v>
      </c>
      <c r="U285" s="39">
        <f t="shared" si="72"/>
        <v>0.70710678118654757</v>
      </c>
      <c r="V285" s="39"/>
      <c r="W285" s="39">
        <f t="shared" si="67"/>
        <v>14.5</v>
      </c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ht="60" x14ac:dyDescent="0.2">
      <c r="A286" s="4" t="s">
        <v>1798</v>
      </c>
      <c r="B286" s="4" t="s">
        <v>741</v>
      </c>
      <c r="C286" s="4" t="s">
        <v>742</v>
      </c>
      <c r="D286" s="4" t="s">
        <v>36</v>
      </c>
      <c r="E286" s="4" t="s">
        <v>210</v>
      </c>
      <c r="F286" s="4">
        <v>27257796</v>
      </c>
      <c r="G286" s="69">
        <v>4</v>
      </c>
      <c r="H286" s="5">
        <v>5</v>
      </c>
      <c r="I286" s="69">
        <v>0</v>
      </c>
      <c r="J286" s="5">
        <v>0</v>
      </c>
      <c r="K286" s="70"/>
      <c r="L286" s="70"/>
      <c r="M286" s="69">
        <v>4</v>
      </c>
      <c r="N286" s="5">
        <v>5</v>
      </c>
      <c r="O286" s="69">
        <v>3</v>
      </c>
      <c r="P286" s="5">
        <v>5</v>
      </c>
      <c r="Q286" s="69">
        <v>11</v>
      </c>
      <c r="R286" s="4">
        <f t="shared" si="73"/>
        <v>15</v>
      </c>
      <c r="S286" s="77">
        <f t="shared" si="71"/>
        <v>13</v>
      </c>
      <c r="T286" s="39">
        <f t="shared" si="69"/>
        <v>4</v>
      </c>
      <c r="U286" s="39">
        <f t="shared" si="72"/>
        <v>2.8284271247461903</v>
      </c>
      <c r="V286" s="39"/>
      <c r="W286" s="39">
        <f t="shared" si="67"/>
        <v>13</v>
      </c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ht="60" x14ac:dyDescent="0.2">
      <c r="A287" s="4" t="s">
        <v>1172</v>
      </c>
      <c r="B287" s="4" t="s">
        <v>743</v>
      </c>
      <c r="C287" s="4" t="s">
        <v>136</v>
      </c>
      <c r="D287" s="4" t="s">
        <v>27</v>
      </c>
      <c r="E287" s="4" t="s">
        <v>210</v>
      </c>
      <c r="F287" s="4">
        <v>27255649</v>
      </c>
      <c r="G287" s="69">
        <v>2</v>
      </c>
      <c r="H287" s="5">
        <v>5</v>
      </c>
      <c r="I287" s="69">
        <v>0</v>
      </c>
      <c r="J287" s="5">
        <v>0</v>
      </c>
      <c r="K287" s="70"/>
      <c r="L287" s="70"/>
      <c r="M287" s="69">
        <v>5</v>
      </c>
      <c r="N287" s="5">
        <v>5</v>
      </c>
      <c r="O287" s="69">
        <v>3</v>
      </c>
      <c r="P287" s="5">
        <v>3</v>
      </c>
      <c r="Q287" s="69">
        <v>10</v>
      </c>
      <c r="R287" s="4">
        <f t="shared" si="73"/>
        <v>13</v>
      </c>
      <c r="S287" s="77">
        <f t="shared" si="71"/>
        <v>11.5</v>
      </c>
      <c r="T287" s="39">
        <f t="shared" si="69"/>
        <v>3</v>
      </c>
      <c r="U287" s="39">
        <f t="shared" si="72"/>
        <v>2.1213203435596424</v>
      </c>
      <c r="V287" s="39"/>
      <c r="W287" s="39">
        <f t="shared" si="67"/>
        <v>11.5</v>
      </c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:33" ht="30" x14ac:dyDescent="0.2">
      <c r="A288" s="4" t="s">
        <v>744</v>
      </c>
      <c r="B288" s="4" t="s">
        <v>745</v>
      </c>
      <c r="C288" s="4" t="s">
        <v>746</v>
      </c>
      <c r="D288" s="4" t="s">
        <v>27</v>
      </c>
      <c r="E288" s="4" t="s">
        <v>210</v>
      </c>
      <c r="F288" s="4">
        <v>27414816</v>
      </c>
      <c r="G288" s="69">
        <v>5</v>
      </c>
      <c r="H288" s="5">
        <v>5</v>
      </c>
      <c r="I288" s="69">
        <v>1</v>
      </c>
      <c r="J288" s="5">
        <v>2</v>
      </c>
      <c r="K288" s="70"/>
      <c r="L288" s="70"/>
      <c r="M288" s="69">
        <v>4</v>
      </c>
      <c r="N288" s="5">
        <v>5</v>
      </c>
      <c r="O288" s="69">
        <v>2</v>
      </c>
      <c r="P288" s="5">
        <v>2</v>
      </c>
      <c r="Q288" s="69">
        <v>12</v>
      </c>
      <c r="R288" s="4">
        <f t="shared" si="73"/>
        <v>14</v>
      </c>
      <c r="S288" s="77">
        <f t="shared" si="71"/>
        <v>13</v>
      </c>
      <c r="T288" s="39">
        <f t="shared" si="69"/>
        <v>2</v>
      </c>
      <c r="U288" s="39">
        <f t="shared" si="72"/>
        <v>1.4142135623730951</v>
      </c>
      <c r="V288" s="39"/>
      <c r="W288" s="39">
        <f t="shared" si="67"/>
        <v>13</v>
      </c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:33" ht="60" x14ac:dyDescent="0.2">
      <c r="A289" s="4" t="s">
        <v>747</v>
      </c>
      <c r="B289" s="4" t="s">
        <v>748</v>
      </c>
      <c r="C289" s="4" t="s">
        <v>749</v>
      </c>
      <c r="D289" s="4" t="s">
        <v>40</v>
      </c>
      <c r="E289" s="4" t="s">
        <v>210</v>
      </c>
      <c r="F289" s="4">
        <v>26781324</v>
      </c>
      <c r="G289" s="69">
        <v>5</v>
      </c>
      <c r="H289" s="5">
        <v>5</v>
      </c>
      <c r="I289" s="69">
        <v>0</v>
      </c>
      <c r="J289" s="5">
        <v>1</v>
      </c>
      <c r="K289" s="70"/>
      <c r="L289" s="70"/>
      <c r="M289" s="69">
        <v>5</v>
      </c>
      <c r="N289" s="5">
        <v>5</v>
      </c>
      <c r="O289" s="69">
        <v>5</v>
      </c>
      <c r="P289" s="5">
        <v>3</v>
      </c>
      <c r="Q289" s="69">
        <v>15</v>
      </c>
      <c r="R289" s="4">
        <f t="shared" si="73"/>
        <v>14</v>
      </c>
      <c r="S289" s="77">
        <f t="shared" si="71"/>
        <v>14.5</v>
      </c>
      <c r="T289" s="39">
        <f t="shared" si="69"/>
        <v>1</v>
      </c>
      <c r="U289" s="39">
        <f t="shared" si="72"/>
        <v>0.70710678118654757</v>
      </c>
      <c r="V289" s="39"/>
      <c r="W289" s="39">
        <f t="shared" si="67"/>
        <v>14.5</v>
      </c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ht="45" x14ac:dyDescent="0.2">
      <c r="A290" s="4" t="s">
        <v>750</v>
      </c>
      <c r="B290" s="4" t="s">
        <v>751</v>
      </c>
      <c r="C290" s="4" t="s">
        <v>524</v>
      </c>
      <c r="D290" s="4" t="s">
        <v>27</v>
      </c>
      <c r="E290" s="4" t="s">
        <v>210</v>
      </c>
      <c r="F290" s="4">
        <v>27416937</v>
      </c>
      <c r="G290" s="69">
        <v>4</v>
      </c>
      <c r="H290" s="5">
        <v>5</v>
      </c>
      <c r="I290" s="76">
        <v>0</v>
      </c>
      <c r="J290" s="5">
        <v>1</v>
      </c>
      <c r="K290" s="70"/>
      <c r="L290" s="70"/>
      <c r="M290" s="69">
        <v>3</v>
      </c>
      <c r="N290" s="5">
        <v>3</v>
      </c>
      <c r="O290" s="69">
        <v>0</v>
      </c>
      <c r="P290" s="5">
        <v>1</v>
      </c>
      <c r="Q290" s="69">
        <v>7</v>
      </c>
      <c r="R290" s="4">
        <f t="shared" si="73"/>
        <v>10</v>
      </c>
      <c r="S290" s="77">
        <f t="shared" ref="S290:S294" si="74">AVERAGE(Q290,R290)</f>
        <v>8.5</v>
      </c>
      <c r="T290" s="39">
        <f t="shared" si="69"/>
        <v>3</v>
      </c>
      <c r="U290" s="39">
        <f t="shared" si="72"/>
        <v>2.1213203435596424</v>
      </c>
      <c r="V290" s="39"/>
      <c r="W290" s="39">
        <f t="shared" si="67"/>
        <v>8.5</v>
      </c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ht="75" x14ac:dyDescent="0.2">
      <c r="A291" s="4" t="s">
        <v>1799</v>
      </c>
      <c r="B291" s="4" t="s">
        <v>752</v>
      </c>
      <c r="C291" s="4" t="s">
        <v>753</v>
      </c>
      <c r="D291" s="4" t="s">
        <v>40</v>
      </c>
      <c r="E291" s="4" t="s">
        <v>210</v>
      </c>
      <c r="F291" s="4">
        <v>26825315</v>
      </c>
      <c r="G291" s="69">
        <v>5</v>
      </c>
      <c r="H291" s="5">
        <v>5</v>
      </c>
      <c r="I291" s="69">
        <v>1</v>
      </c>
      <c r="J291" s="5">
        <v>0</v>
      </c>
      <c r="K291" s="70"/>
      <c r="L291" s="70"/>
      <c r="M291" s="69">
        <v>5</v>
      </c>
      <c r="N291" s="5">
        <v>5</v>
      </c>
      <c r="O291" s="69">
        <v>2</v>
      </c>
      <c r="P291" s="5">
        <v>2</v>
      </c>
      <c r="Q291" s="69">
        <v>13</v>
      </c>
      <c r="R291" s="4">
        <f t="shared" si="73"/>
        <v>12</v>
      </c>
      <c r="S291" s="77">
        <f t="shared" si="74"/>
        <v>12.5</v>
      </c>
      <c r="T291" s="39">
        <f t="shared" si="69"/>
        <v>1</v>
      </c>
      <c r="U291" s="39">
        <f t="shared" si="72"/>
        <v>0.70710678118654757</v>
      </c>
      <c r="V291" s="39"/>
      <c r="W291" s="39">
        <f t="shared" si="67"/>
        <v>12.5</v>
      </c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ht="60" x14ac:dyDescent="0.2">
      <c r="A292" s="4" t="s">
        <v>1800</v>
      </c>
      <c r="B292" s="4" t="s">
        <v>754</v>
      </c>
      <c r="C292" s="4" t="s">
        <v>206</v>
      </c>
      <c r="D292" s="4" t="s">
        <v>36</v>
      </c>
      <c r="E292" s="4" t="s">
        <v>210</v>
      </c>
      <c r="F292" s="4">
        <v>26830126</v>
      </c>
      <c r="G292" s="69">
        <v>4</v>
      </c>
      <c r="H292" s="5">
        <v>5</v>
      </c>
      <c r="I292" s="69">
        <v>2</v>
      </c>
      <c r="J292" s="5">
        <v>2</v>
      </c>
      <c r="K292" s="70"/>
      <c r="L292" s="70"/>
      <c r="M292" s="69">
        <v>5</v>
      </c>
      <c r="N292" s="5">
        <v>5</v>
      </c>
      <c r="O292" s="69">
        <v>3</v>
      </c>
      <c r="P292" s="5">
        <v>3</v>
      </c>
      <c r="Q292" s="69">
        <v>14</v>
      </c>
      <c r="R292" s="4">
        <f t="shared" si="73"/>
        <v>15</v>
      </c>
      <c r="S292" s="77">
        <f t="shared" si="74"/>
        <v>14.5</v>
      </c>
      <c r="T292" s="39">
        <f t="shared" si="69"/>
        <v>1</v>
      </c>
      <c r="U292" s="39">
        <f t="shared" si="72"/>
        <v>0.70710678118654757</v>
      </c>
      <c r="V292" s="39"/>
      <c r="W292" s="39">
        <f t="shared" si="67"/>
        <v>14.5</v>
      </c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ht="45" x14ac:dyDescent="0.2">
      <c r="A293" s="4" t="s">
        <v>1801</v>
      </c>
      <c r="B293" s="4" t="s">
        <v>755</v>
      </c>
      <c r="C293" s="4" t="s">
        <v>756</v>
      </c>
      <c r="D293" s="4" t="s">
        <v>40</v>
      </c>
      <c r="E293" s="4" t="s">
        <v>210</v>
      </c>
      <c r="F293" s="4">
        <v>26825954</v>
      </c>
      <c r="G293" s="69">
        <v>3</v>
      </c>
      <c r="H293" s="5">
        <v>5</v>
      </c>
      <c r="I293" s="76">
        <v>2</v>
      </c>
      <c r="J293" s="5">
        <v>3</v>
      </c>
      <c r="K293" s="70"/>
      <c r="L293" s="70"/>
      <c r="M293" s="69">
        <v>5</v>
      </c>
      <c r="N293" s="5">
        <v>5</v>
      </c>
      <c r="O293" s="69">
        <v>2</v>
      </c>
      <c r="P293" s="5">
        <v>4</v>
      </c>
      <c r="Q293" s="69">
        <v>12</v>
      </c>
      <c r="R293" s="4">
        <f t="shared" si="73"/>
        <v>17</v>
      </c>
      <c r="S293" s="77">
        <f t="shared" si="74"/>
        <v>14.5</v>
      </c>
      <c r="T293" s="39">
        <f t="shared" si="69"/>
        <v>5</v>
      </c>
      <c r="U293" s="39">
        <f t="shared" si="72"/>
        <v>3.5355339059327378</v>
      </c>
      <c r="V293" s="39"/>
      <c r="W293" s="39">
        <f>S293</f>
        <v>14.5</v>
      </c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ht="75" x14ac:dyDescent="0.2">
      <c r="A294" s="4" t="s">
        <v>1802</v>
      </c>
      <c r="B294" s="4" t="s">
        <v>757</v>
      </c>
      <c r="C294" s="4" t="s">
        <v>758</v>
      </c>
      <c r="D294" s="4" t="s">
        <v>36</v>
      </c>
      <c r="E294" s="4" t="s">
        <v>210</v>
      </c>
      <c r="F294" s="4">
        <v>26831135</v>
      </c>
      <c r="G294" s="69">
        <v>3</v>
      </c>
      <c r="H294" s="5">
        <v>5</v>
      </c>
      <c r="I294" s="69">
        <v>0</v>
      </c>
      <c r="J294" s="5">
        <v>1</v>
      </c>
      <c r="K294" s="70"/>
      <c r="L294" s="70"/>
      <c r="M294" s="69">
        <v>5</v>
      </c>
      <c r="N294" s="5">
        <v>5</v>
      </c>
      <c r="O294" s="69">
        <v>1</v>
      </c>
      <c r="P294" s="5">
        <v>4</v>
      </c>
      <c r="Q294" s="69">
        <v>11</v>
      </c>
      <c r="R294" s="4">
        <f t="shared" si="73"/>
        <v>15</v>
      </c>
      <c r="S294" s="77">
        <f t="shared" si="74"/>
        <v>13</v>
      </c>
      <c r="T294" s="39">
        <f t="shared" si="69"/>
        <v>4</v>
      </c>
      <c r="U294" s="39">
        <f t="shared" si="72"/>
        <v>2.8284271247461903</v>
      </c>
      <c r="V294" s="39"/>
      <c r="W294" s="39">
        <f t="shared" si="67"/>
        <v>13</v>
      </c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ht="60" x14ac:dyDescent="0.2">
      <c r="A295" s="95" t="s">
        <v>759</v>
      </c>
      <c r="B295" s="4" t="s">
        <v>760</v>
      </c>
      <c r="C295" s="5" t="s">
        <v>761</v>
      </c>
      <c r="D295" s="5" t="s">
        <v>40</v>
      </c>
      <c r="E295" s="4" t="s">
        <v>28</v>
      </c>
      <c r="F295" s="4">
        <v>27057220</v>
      </c>
      <c r="G295" s="97"/>
      <c r="H295" s="97"/>
      <c r="I295" s="96">
        <v>2</v>
      </c>
      <c r="J295" s="5">
        <v>4</v>
      </c>
      <c r="K295" s="96">
        <v>1</v>
      </c>
      <c r="L295" s="5">
        <v>1</v>
      </c>
      <c r="M295" s="96">
        <v>5</v>
      </c>
      <c r="N295" s="5">
        <v>5</v>
      </c>
      <c r="O295" s="96">
        <v>5</v>
      </c>
      <c r="P295" s="5">
        <v>4</v>
      </c>
      <c r="Q295" s="96">
        <v>13</v>
      </c>
      <c r="R295" s="4">
        <v>14</v>
      </c>
      <c r="S295" s="98">
        <v>13.5</v>
      </c>
      <c r="T295" s="39">
        <f t="shared" si="69"/>
        <v>1</v>
      </c>
      <c r="U295" s="39">
        <f t="shared" si="72"/>
        <v>0.70710678118654757</v>
      </c>
      <c r="V295" s="39"/>
      <c r="W295" s="39">
        <f t="shared" si="67"/>
        <v>13.5</v>
      </c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s="66" customFormat="1" ht="105" x14ac:dyDescent="0.2">
      <c r="A296" s="45" t="s">
        <v>763</v>
      </c>
      <c r="B296" s="45" t="s">
        <v>764</v>
      </c>
      <c r="C296" s="45" t="s">
        <v>765</v>
      </c>
      <c r="D296" s="45" t="s">
        <v>27</v>
      </c>
      <c r="E296" s="45" t="s">
        <v>28</v>
      </c>
      <c r="F296" s="45">
        <v>27492901</v>
      </c>
      <c r="G296" s="97"/>
      <c r="H296" s="97"/>
      <c r="I296" s="96">
        <v>5</v>
      </c>
      <c r="J296" s="45">
        <v>3</v>
      </c>
      <c r="K296" s="96">
        <v>5</v>
      </c>
      <c r="L296" s="45">
        <v>3</v>
      </c>
      <c r="M296" s="96">
        <v>4</v>
      </c>
      <c r="N296" s="45">
        <v>3</v>
      </c>
      <c r="O296" s="96">
        <v>4</v>
      </c>
      <c r="P296" s="45">
        <v>2</v>
      </c>
      <c r="Q296" s="96">
        <v>18</v>
      </c>
      <c r="R296" s="45">
        <v>11</v>
      </c>
      <c r="S296" s="98">
        <v>14.5</v>
      </c>
      <c r="T296" s="45">
        <f t="shared" si="69"/>
        <v>7</v>
      </c>
      <c r="U296" s="45">
        <f t="shared" si="72"/>
        <v>4.9497474683058327</v>
      </c>
      <c r="V296" s="45">
        <v>15</v>
      </c>
      <c r="W296" s="148">
        <f>AVERAGE(V296,R296,Q296)</f>
        <v>14.666666666666666</v>
      </c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</row>
    <row r="297" spans="1:33" ht="135" x14ac:dyDescent="0.2">
      <c r="A297" s="5" t="s">
        <v>31</v>
      </c>
      <c r="B297" s="4" t="s">
        <v>767</v>
      </c>
      <c r="C297" s="4" t="s">
        <v>765</v>
      </c>
      <c r="D297" s="4" t="s">
        <v>27</v>
      </c>
      <c r="E297" s="4" t="s">
        <v>28</v>
      </c>
      <c r="F297" s="4">
        <v>27491847</v>
      </c>
      <c r="G297" s="97"/>
      <c r="H297" s="97"/>
      <c r="I297" s="96">
        <v>4</v>
      </c>
      <c r="J297" s="5">
        <v>4</v>
      </c>
      <c r="K297" s="96">
        <v>4</v>
      </c>
      <c r="L297" s="5">
        <v>5</v>
      </c>
      <c r="M297" s="96">
        <v>3</v>
      </c>
      <c r="N297" s="5">
        <v>2</v>
      </c>
      <c r="O297" s="96">
        <v>3</v>
      </c>
      <c r="P297" s="5">
        <v>3</v>
      </c>
      <c r="Q297" s="96">
        <v>14</v>
      </c>
      <c r="R297" s="4">
        <v>14</v>
      </c>
      <c r="S297" s="98">
        <v>14</v>
      </c>
      <c r="T297" s="39">
        <f t="shared" ref="T297:T306" si="75">ABS(Q297-R297)</f>
        <v>0</v>
      </c>
      <c r="U297" s="39">
        <f t="shared" ref="U297:U306" si="76">STDEV(Q297:R297)</f>
        <v>0</v>
      </c>
      <c r="V297" s="39"/>
      <c r="W297" s="39">
        <f>S297</f>
        <v>14</v>
      </c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:33" ht="90" x14ac:dyDescent="0.2">
      <c r="A298" s="4" t="s">
        <v>768</v>
      </c>
      <c r="B298" s="4" t="s">
        <v>769</v>
      </c>
      <c r="C298" s="4" t="s">
        <v>765</v>
      </c>
      <c r="D298" s="4" t="s">
        <v>27</v>
      </c>
      <c r="E298" s="4" t="s">
        <v>28</v>
      </c>
      <c r="F298" s="4">
        <v>27530971</v>
      </c>
      <c r="G298" s="97"/>
      <c r="H298" s="97"/>
      <c r="I298" s="96">
        <v>4</v>
      </c>
      <c r="J298" s="5">
        <v>1</v>
      </c>
      <c r="K298" s="96">
        <v>4</v>
      </c>
      <c r="L298" s="5">
        <v>3</v>
      </c>
      <c r="M298" s="96">
        <v>3</v>
      </c>
      <c r="N298" s="5">
        <v>3</v>
      </c>
      <c r="O298" s="96">
        <v>2</v>
      </c>
      <c r="P298" s="5">
        <v>3</v>
      </c>
      <c r="Q298" s="96">
        <v>13</v>
      </c>
      <c r="R298" s="4">
        <v>10</v>
      </c>
      <c r="S298" s="98">
        <v>11.5</v>
      </c>
      <c r="T298" s="39">
        <f t="shared" si="75"/>
        <v>3</v>
      </c>
      <c r="U298" s="39">
        <f t="shared" si="76"/>
        <v>2.1213203435596424</v>
      </c>
      <c r="V298" s="39"/>
      <c r="W298" s="39">
        <f t="shared" ref="W298:W304" si="77">S298</f>
        <v>11.5</v>
      </c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:33" ht="90" x14ac:dyDescent="0.2">
      <c r="A299" s="5" t="s">
        <v>1803</v>
      </c>
      <c r="B299" s="5" t="s">
        <v>770</v>
      </c>
      <c r="C299" s="5" t="s">
        <v>771</v>
      </c>
      <c r="D299" s="5" t="s">
        <v>36</v>
      </c>
      <c r="E299" s="5" t="s">
        <v>28</v>
      </c>
      <c r="F299" s="5">
        <v>27236268</v>
      </c>
      <c r="G299" s="97"/>
      <c r="H299" s="97"/>
      <c r="I299" s="96">
        <v>4</v>
      </c>
      <c r="J299" s="5">
        <v>5</v>
      </c>
      <c r="K299" s="96">
        <v>4</v>
      </c>
      <c r="L299" s="5">
        <v>5</v>
      </c>
      <c r="M299" s="96">
        <v>4</v>
      </c>
      <c r="N299" s="5">
        <v>4</v>
      </c>
      <c r="O299" s="96">
        <v>4</v>
      </c>
      <c r="P299" s="5">
        <v>4</v>
      </c>
      <c r="Q299" s="96">
        <v>16</v>
      </c>
      <c r="R299" s="5">
        <v>18</v>
      </c>
      <c r="S299" s="98">
        <v>17</v>
      </c>
      <c r="T299" s="39">
        <f t="shared" si="75"/>
        <v>2</v>
      </c>
      <c r="U299" s="39">
        <f t="shared" si="76"/>
        <v>1.4142135623730951</v>
      </c>
      <c r="V299" s="39"/>
      <c r="W299" s="39">
        <f t="shared" si="77"/>
        <v>17</v>
      </c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ht="120" x14ac:dyDescent="0.2">
      <c r="A300" s="5" t="s">
        <v>772</v>
      </c>
      <c r="B300" s="4" t="s">
        <v>773</v>
      </c>
      <c r="C300" s="5" t="s">
        <v>774</v>
      </c>
      <c r="D300" s="5" t="s">
        <v>40</v>
      </c>
      <c r="E300" s="4" t="s">
        <v>28</v>
      </c>
      <c r="F300" s="4">
        <v>1002010</v>
      </c>
      <c r="G300" s="97"/>
      <c r="H300" s="97"/>
      <c r="I300" s="96">
        <v>5</v>
      </c>
      <c r="J300" s="5">
        <v>5</v>
      </c>
      <c r="K300" s="96">
        <v>5</v>
      </c>
      <c r="L300" s="5">
        <v>4</v>
      </c>
      <c r="M300" s="96">
        <v>5</v>
      </c>
      <c r="N300" s="5">
        <v>3</v>
      </c>
      <c r="O300" s="96">
        <v>5</v>
      </c>
      <c r="P300" s="5">
        <v>4</v>
      </c>
      <c r="Q300" s="96">
        <v>20</v>
      </c>
      <c r="R300" s="5">
        <v>16</v>
      </c>
      <c r="S300" s="98">
        <v>18</v>
      </c>
      <c r="T300" s="39">
        <f t="shared" si="75"/>
        <v>4</v>
      </c>
      <c r="U300" s="39">
        <f t="shared" si="76"/>
        <v>2.8284271247461903</v>
      </c>
      <c r="V300" s="39"/>
      <c r="W300" s="39">
        <f t="shared" si="77"/>
        <v>18</v>
      </c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45" x14ac:dyDescent="0.2">
      <c r="A301" s="4" t="s">
        <v>775</v>
      </c>
      <c r="B301" s="4" t="s">
        <v>776</v>
      </c>
      <c r="C301" s="4" t="s">
        <v>319</v>
      </c>
      <c r="D301" s="4" t="s">
        <v>27</v>
      </c>
      <c r="E301" s="4" t="s">
        <v>28</v>
      </c>
      <c r="F301" s="4">
        <v>27115736</v>
      </c>
      <c r="G301" s="97"/>
      <c r="H301" s="97"/>
      <c r="I301" s="96">
        <v>2</v>
      </c>
      <c r="J301" s="5">
        <v>2</v>
      </c>
      <c r="K301" s="96">
        <v>0</v>
      </c>
      <c r="L301" s="5">
        <v>0</v>
      </c>
      <c r="M301" s="96">
        <v>4</v>
      </c>
      <c r="N301" s="5">
        <v>1</v>
      </c>
      <c r="O301" s="96">
        <v>5</v>
      </c>
      <c r="P301" s="5">
        <v>2</v>
      </c>
      <c r="Q301" s="96">
        <v>11</v>
      </c>
      <c r="R301" s="4">
        <v>5</v>
      </c>
      <c r="S301" s="98">
        <v>8</v>
      </c>
      <c r="T301" s="39">
        <f t="shared" si="75"/>
        <v>6</v>
      </c>
      <c r="U301" s="39">
        <f t="shared" si="76"/>
        <v>4.2426406871192848</v>
      </c>
      <c r="V301" s="39"/>
      <c r="W301" s="39">
        <f t="shared" si="77"/>
        <v>8</v>
      </c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ht="75" x14ac:dyDescent="0.2">
      <c r="A302" s="4" t="s">
        <v>777</v>
      </c>
      <c r="B302" s="4" t="s">
        <v>778</v>
      </c>
      <c r="C302" s="4" t="s">
        <v>206</v>
      </c>
      <c r="D302" s="4" t="s">
        <v>40</v>
      </c>
      <c r="E302" s="4" t="s">
        <v>28</v>
      </c>
      <c r="F302" s="4">
        <v>27084114</v>
      </c>
      <c r="G302" s="97"/>
      <c r="H302" s="97"/>
      <c r="I302" s="96">
        <v>2</v>
      </c>
      <c r="J302" s="5">
        <v>3</v>
      </c>
      <c r="K302" s="96">
        <v>4</v>
      </c>
      <c r="L302" s="5">
        <v>4</v>
      </c>
      <c r="M302" s="96">
        <v>4</v>
      </c>
      <c r="N302" s="5">
        <v>5</v>
      </c>
      <c r="O302" s="96">
        <v>3</v>
      </c>
      <c r="P302" s="5">
        <v>5</v>
      </c>
      <c r="Q302" s="96">
        <v>13</v>
      </c>
      <c r="R302" s="4">
        <v>17</v>
      </c>
      <c r="S302" s="98">
        <v>15</v>
      </c>
      <c r="T302" s="39">
        <f t="shared" si="75"/>
        <v>4</v>
      </c>
      <c r="U302" s="39">
        <f t="shared" si="76"/>
        <v>2.8284271247461903</v>
      </c>
      <c r="V302" s="39"/>
      <c r="W302" s="39">
        <f t="shared" si="77"/>
        <v>15</v>
      </c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ht="60" x14ac:dyDescent="0.2">
      <c r="A303" s="4" t="s">
        <v>779</v>
      </c>
      <c r="B303" s="4" t="s">
        <v>780</v>
      </c>
      <c r="C303" s="4" t="s">
        <v>514</v>
      </c>
      <c r="D303" s="4" t="s">
        <v>27</v>
      </c>
      <c r="E303" s="4" t="s">
        <v>28</v>
      </c>
      <c r="F303" s="4">
        <v>27106280</v>
      </c>
      <c r="G303" s="97"/>
      <c r="H303" s="97"/>
      <c r="I303" s="96">
        <v>3</v>
      </c>
      <c r="J303" s="5">
        <v>3</v>
      </c>
      <c r="K303" s="96">
        <v>1</v>
      </c>
      <c r="L303" s="5">
        <v>2</v>
      </c>
      <c r="M303" s="96">
        <v>5</v>
      </c>
      <c r="N303" s="5">
        <v>3</v>
      </c>
      <c r="O303" s="96">
        <v>5</v>
      </c>
      <c r="P303" s="5">
        <v>3</v>
      </c>
      <c r="Q303" s="96">
        <v>14</v>
      </c>
      <c r="R303" s="4">
        <v>11</v>
      </c>
      <c r="S303" s="98">
        <v>12.5</v>
      </c>
      <c r="T303" s="39">
        <f t="shared" si="75"/>
        <v>3</v>
      </c>
      <c r="U303" s="39">
        <f t="shared" si="76"/>
        <v>2.1213203435596424</v>
      </c>
      <c r="V303" s="39"/>
      <c r="W303" s="39">
        <f t="shared" si="77"/>
        <v>12.5</v>
      </c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:33" ht="60" x14ac:dyDescent="0.2">
      <c r="A304" s="5" t="s">
        <v>781</v>
      </c>
      <c r="B304" s="5" t="s">
        <v>782</v>
      </c>
      <c r="C304" s="5" t="s">
        <v>783</v>
      </c>
      <c r="D304" s="5" t="s">
        <v>36</v>
      </c>
      <c r="E304" s="5" t="s">
        <v>28</v>
      </c>
      <c r="F304" s="5">
        <v>27155907</v>
      </c>
      <c r="G304" s="97"/>
      <c r="H304" s="97"/>
      <c r="I304" s="96">
        <v>5</v>
      </c>
      <c r="J304" s="5">
        <v>4</v>
      </c>
      <c r="K304" s="96">
        <v>5</v>
      </c>
      <c r="L304" s="5">
        <v>3</v>
      </c>
      <c r="M304" s="96">
        <v>5</v>
      </c>
      <c r="N304" s="5"/>
      <c r="O304" s="96">
        <v>5</v>
      </c>
      <c r="P304" s="5">
        <v>4</v>
      </c>
      <c r="Q304" s="96">
        <v>20</v>
      </c>
      <c r="R304" s="5">
        <v>15</v>
      </c>
      <c r="S304" s="98">
        <v>17.5</v>
      </c>
      <c r="T304" s="39">
        <f t="shared" si="75"/>
        <v>5</v>
      </c>
      <c r="U304" s="39">
        <f t="shared" si="76"/>
        <v>3.5355339059327378</v>
      </c>
      <c r="V304" s="39"/>
      <c r="W304" s="39">
        <f t="shared" si="77"/>
        <v>17.5</v>
      </c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:33" ht="105" x14ac:dyDescent="0.2">
      <c r="A305" s="4" t="s">
        <v>1804</v>
      </c>
      <c r="B305" s="4" t="s">
        <v>784</v>
      </c>
      <c r="C305" s="4" t="s">
        <v>785</v>
      </c>
      <c r="D305" s="4" t="s">
        <v>40</v>
      </c>
      <c r="E305" s="4" t="s">
        <v>28</v>
      </c>
      <c r="F305" s="4">
        <v>27069503</v>
      </c>
      <c r="G305" s="97"/>
      <c r="H305" s="97"/>
      <c r="I305" s="96">
        <v>2</v>
      </c>
      <c r="J305" s="5">
        <v>4</v>
      </c>
      <c r="K305" s="96">
        <v>5</v>
      </c>
      <c r="L305" s="5">
        <v>5</v>
      </c>
      <c r="M305" s="96">
        <v>5</v>
      </c>
      <c r="N305" s="5">
        <v>2</v>
      </c>
      <c r="O305" s="96">
        <v>5</v>
      </c>
      <c r="P305" s="5">
        <v>2</v>
      </c>
      <c r="Q305" s="122">
        <v>17</v>
      </c>
      <c r="R305" s="4">
        <v>13</v>
      </c>
      <c r="S305" s="98">
        <v>15</v>
      </c>
      <c r="T305" s="39">
        <f t="shared" si="75"/>
        <v>4</v>
      </c>
      <c r="U305" s="39">
        <f t="shared" si="76"/>
        <v>2.8284271247461903</v>
      </c>
      <c r="V305" s="39"/>
      <c r="W305" s="39">
        <f>S305</f>
        <v>15</v>
      </c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s="6" customFormat="1" ht="90" x14ac:dyDescent="0.2">
      <c r="A306" s="5" t="s">
        <v>1805</v>
      </c>
      <c r="B306" s="5" t="s">
        <v>786</v>
      </c>
      <c r="C306" s="144" t="s">
        <v>787</v>
      </c>
      <c r="D306" s="9" t="s">
        <v>40</v>
      </c>
      <c r="E306" s="9" t="s">
        <v>28</v>
      </c>
      <c r="F306" s="144">
        <v>27152258</v>
      </c>
      <c r="G306" s="97"/>
      <c r="H306" s="97"/>
      <c r="I306" s="122">
        <v>5</v>
      </c>
      <c r="J306" s="144">
        <v>2</v>
      </c>
      <c r="K306" s="122">
        <v>5</v>
      </c>
      <c r="L306" s="144">
        <v>0</v>
      </c>
      <c r="M306" s="122">
        <v>5</v>
      </c>
      <c r="N306" s="144">
        <v>4</v>
      </c>
      <c r="O306" s="122">
        <v>5</v>
      </c>
      <c r="P306" s="144">
        <v>4</v>
      </c>
      <c r="Q306" s="122">
        <v>20</v>
      </c>
      <c r="R306" s="144">
        <v>10</v>
      </c>
      <c r="S306" s="98">
        <v>15</v>
      </c>
      <c r="T306" s="145">
        <f t="shared" si="75"/>
        <v>10</v>
      </c>
      <c r="U306" s="145">
        <f t="shared" si="76"/>
        <v>7.0710678118654755</v>
      </c>
      <c r="V306" s="4">
        <v>15</v>
      </c>
      <c r="W306" s="115">
        <f>AVERAGE(V306,R306,Q306)</f>
        <v>15</v>
      </c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90" x14ac:dyDescent="0.2">
      <c r="A307" s="4" t="s">
        <v>789</v>
      </c>
      <c r="B307" s="4" t="s">
        <v>790</v>
      </c>
      <c r="C307" s="4" t="s">
        <v>791</v>
      </c>
      <c r="D307" s="4" t="s">
        <v>40</v>
      </c>
      <c r="E307" s="4" t="s">
        <v>28</v>
      </c>
      <c r="F307" s="4">
        <v>27083900</v>
      </c>
      <c r="G307" s="97"/>
      <c r="H307" s="97"/>
      <c r="I307" s="96">
        <v>2</v>
      </c>
      <c r="J307" s="5">
        <v>5</v>
      </c>
      <c r="K307" s="96">
        <v>5</v>
      </c>
      <c r="L307" s="5">
        <v>4</v>
      </c>
      <c r="M307" s="96">
        <v>4</v>
      </c>
      <c r="N307" s="5">
        <v>3</v>
      </c>
      <c r="O307" s="96">
        <v>3</v>
      </c>
      <c r="P307" s="5">
        <v>5</v>
      </c>
      <c r="Q307" s="96">
        <v>14</v>
      </c>
      <c r="R307" s="4">
        <v>17</v>
      </c>
      <c r="S307" s="98">
        <v>15.5</v>
      </c>
      <c r="T307" s="39">
        <f t="shared" ref="T307:T331" si="78">ABS(Q307-R307)</f>
        <v>3</v>
      </c>
      <c r="U307" s="39">
        <f t="shared" ref="U307:U331" si="79">STDEV(Q307:R307)</f>
        <v>2.1213203435596424</v>
      </c>
      <c r="V307" s="39"/>
      <c r="W307" s="39">
        <f>S307</f>
        <v>15.5</v>
      </c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ht="195" x14ac:dyDescent="0.2">
      <c r="A308" s="5" t="s">
        <v>1806</v>
      </c>
      <c r="B308" s="5" t="s">
        <v>792</v>
      </c>
      <c r="C308" s="5" t="s">
        <v>793</v>
      </c>
      <c r="D308" s="5" t="s">
        <v>40</v>
      </c>
      <c r="E308" s="5" t="s">
        <v>28</v>
      </c>
      <c r="F308" s="5">
        <v>27086734</v>
      </c>
      <c r="G308" s="97"/>
      <c r="H308" s="97"/>
      <c r="I308" s="99">
        <v>5</v>
      </c>
      <c r="J308" s="5">
        <v>5</v>
      </c>
      <c r="K308" s="96">
        <v>5</v>
      </c>
      <c r="L308" s="5">
        <v>5</v>
      </c>
      <c r="M308" s="96">
        <v>1</v>
      </c>
      <c r="N308" s="5">
        <v>5</v>
      </c>
      <c r="O308" s="96">
        <v>4</v>
      </c>
      <c r="P308" s="5">
        <v>5</v>
      </c>
      <c r="Q308" s="96">
        <v>15</v>
      </c>
      <c r="R308" s="5">
        <v>19</v>
      </c>
      <c r="S308" s="98">
        <v>17</v>
      </c>
      <c r="T308" s="39">
        <f t="shared" si="78"/>
        <v>4</v>
      </c>
      <c r="U308" s="39">
        <f t="shared" si="79"/>
        <v>2.8284271247461903</v>
      </c>
      <c r="V308" s="39"/>
      <c r="W308" s="39">
        <f t="shared" ref="W308:W320" si="80">S308</f>
        <v>17</v>
      </c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ht="120" x14ac:dyDescent="0.2">
      <c r="A309" s="5" t="s">
        <v>1807</v>
      </c>
      <c r="B309" s="5" t="s">
        <v>794</v>
      </c>
      <c r="C309" s="5" t="s">
        <v>795</v>
      </c>
      <c r="D309" s="5" t="s">
        <v>40</v>
      </c>
      <c r="E309" s="5" t="s">
        <v>28</v>
      </c>
      <c r="F309" s="5">
        <v>27248976</v>
      </c>
      <c r="G309" s="97"/>
      <c r="H309" s="97"/>
      <c r="I309" s="96">
        <v>4</v>
      </c>
      <c r="J309" s="5">
        <v>4</v>
      </c>
      <c r="K309" s="96">
        <v>0</v>
      </c>
      <c r="L309" s="5">
        <v>3</v>
      </c>
      <c r="M309" s="96">
        <v>2</v>
      </c>
      <c r="N309" s="5">
        <v>3</v>
      </c>
      <c r="O309" s="96">
        <v>2</v>
      </c>
      <c r="P309" s="5">
        <v>3</v>
      </c>
      <c r="Q309" s="96">
        <v>8</v>
      </c>
      <c r="R309" s="5">
        <v>13</v>
      </c>
      <c r="S309" s="98">
        <v>10.5</v>
      </c>
      <c r="T309" s="39">
        <f t="shared" si="78"/>
        <v>5</v>
      </c>
      <c r="U309" s="39">
        <f t="shared" si="79"/>
        <v>3.5355339059327378</v>
      </c>
      <c r="V309" s="39"/>
      <c r="W309" s="39">
        <f t="shared" si="80"/>
        <v>10.5</v>
      </c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ht="180" x14ac:dyDescent="0.2">
      <c r="A310" s="5" t="s">
        <v>1808</v>
      </c>
      <c r="B310" s="5" t="s">
        <v>796</v>
      </c>
      <c r="C310" s="5" t="s">
        <v>797</v>
      </c>
      <c r="D310" s="5" t="s">
        <v>40</v>
      </c>
      <c r="E310" s="5" t="s">
        <v>28</v>
      </c>
      <c r="F310" s="5">
        <v>27221099</v>
      </c>
      <c r="G310" s="97"/>
      <c r="H310" s="97"/>
      <c r="I310" s="96">
        <v>5</v>
      </c>
      <c r="J310" s="5">
        <v>5</v>
      </c>
      <c r="K310" s="96">
        <v>5</v>
      </c>
      <c r="L310" s="5">
        <v>5</v>
      </c>
      <c r="M310" s="96">
        <v>3</v>
      </c>
      <c r="N310" s="5">
        <v>3</v>
      </c>
      <c r="O310" s="96">
        <v>4</v>
      </c>
      <c r="P310" s="5">
        <v>3</v>
      </c>
      <c r="Q310" s="96">
        <v>17</v>
      </c>
      <c r="R310" s="5">
        <v>16</v>
      </c>
      <c r="S310" s="98">
        <v>16.5</v>
      </c>
      <c r="T310" s="39">
        <f t="shared" si="78"/>
        <v>1</v>
      </c>
      <c r="U310" s="39">
        <f t="shared" si="79"/>
        <v>0.70710678118654757</v>
      </c>
      <c r="V310" s="39"/>
      <c r="W310" s="39">
        <f t="shared" si="80"/>
        <v>16.5</v>
      </c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ht="120" x14ac:dyDescent="0.2">
      <c r="A311" s="5" t="s">
        <v>798</v>
      </c>
      <c r="B311" s="4" t="s">
        <v>799</v>
      </c>
      <c r="C311" s="4" t="s">
        <v>245</v>
      </c>
      <c r="D311" s="4" t="s">
        <v>40</v>
      </c>
      <c r="E311" s="4" t="s">
        <v>28</v>
      </c>
      <c r="F311" s="4">
        <v>26731245</v>
      </c>
      <c r="G311" s="97"/>
      <c r="H311" s="97"/>
      <c r="I311" s="96">
        <v>2</v>
      </c>
      <c r="J311" s="5">
        <v>2</v>
      </c>
      <c r="K311" s="96">
        <v>5</v>
      </c>
      <c r="L311" s="5">
        <v>5</v>
      </c>
      <c r="M311" s="96">
        <v>4</v>
      </c>
      <c r="N311" s="5">
        <v>5</v>
      </c>
      <c r="O311" s="96">
        <v>3</v>
      </c>
      <c r="P311" s="5">
        <v>5</v>
      </c>
      <c r="Q311" s="96">
        <v>14</v>
      </c>
      <c r="R311" s="4">
        <v>17</v>
      </c>
      <c r="S311" s="98">
        <v>15.5</v>
      </c>
      <c r="T311" s="39">
        <f t="shared" si="78"/>
        <v>3</v>
      </c>
      <c r="U311" s="39">
        <f t="shared" si="79"/>
        <v>2.1213203435596424</v>
      </c>
      <c r="V311" s="39"/>
      <c r="W311" s="39">
        <f t="shared" si="80"/>
        <v>15.5</v>
      </c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80" x14ac:dyDescent="0.2">
      <c r="A312" s="4" t="s">
        <v>800</v>
      </c>
      <c r="B312" s="4" t="s">
        <v>801</v>
      </c>
      <c r="C312" s="4" t="s">
        <v>424</v>
      </c>
      <c r="D312" s="4" t="s">
        <v>27</v>
      </c>
      <c r="E312" s="4" t="s">
        <v>28</v>
      </c>
      <c r="F312" s="4">
        <v>27058877</v>
      </c>
      <c r="G312" s="97"/>
      <c r="H312" s="97"/>
      <c r="I312" s="96">
        <v>5</v>
      </c>
      <c r="J312" s="73">
        <v>4</v>
      </c>
      <c r="K312" s="96">
        <v>5</v>
      </c>
      <c r="L312" s="5">
        <v>3</v>
      </c>
      <c r="M312" s="96">
        <v>5</v>
      </c>
      <c r="N312" s="5">
        <v>2</v>
      </c>
      <c r="O312" s="96">
        <v>5</v>
      </c>
      <c r="P312" s="5">
        <v>3</v>
      </c>
      <c r="Q312" s="96">
        <v>20</v>
      </c>
      <c r="R312" s="4">
        <v>14</v>
      </c>
      <c r="S312" s="98">
        <v>17</v>
      </c>
      <c r="T312" s="39">
        <f t="shared" si="78"/>
        <v>6</v>
      </c>
      <c r="U312" s="39">
        <f t="shared" si="79"/>
        <v>4.2426406871192848</v>
      </c>
      <c r="V312" s="39"/>
      <c r="W312" s="39">
        <f>S312</f>
        <v>17</v>
      </c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:33" ht="150" x14ac:dyDescent="0.2">
      <c r="A313" s="5" t="s">
        <v>1809</v>
      </c>
      <c r="B313" s="5" t="s">
        <v>802</v>
      </c>
      <c r="C313" s="5" t="s">
        <v>803</v>
      </c>
      <c r="D313" s="5" t="s">
        <v>40</v>
      </c>
      <c r="E313" s="5" t="s">
        <v>28</v>
      </c>
      <c r="F313" s="5">
        <v>27239956</v>
      </c>
      <c r="G313" s="97"/>
      <c r="H313" s="97"/>
      <c r="I313" s="96">
        <v>4</v>
      </c>
      <c r="J313" s="73">
        <v>4</v>
      </c>
      <c r="K313" s="96">
        <v>5</v>
      </c>
      <c r="L313" s="5">
        <v>5</v>
      </c>
      <c r="M313" s="96">
        <v>2</v>
      </c>
      <c r="N313" s="5">
        <v>3</v>
      </c>
      <c r="O313" s="96">
        <v>1</v>
      </c>
      <c r="P313" s="5">
        <v>3</v>
      </c>
      <c r="Q313" s="96">
        <v>12</v>
      </c>
      <c r="R313" s="5">
        <v>15</v>
      </c>
      <c r="S313" s="98">
        <v>13.5</v>
      </c>
      <c r="T313" s="39">
        <f t="shared" si="78"/>
        <v>3</v>
      </c>
      <c r="U313" s="39">
        <f t="shared" si="79"/>
        <v>2.1213203435596424</v>
      </c>
      <c r="V313" s="39"/>
      <c r="W313" s="39">
        <f t="shared" si="80"/>
        <v>13.5</v>
      </c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:33" ht="60" x14ac:dyDescent="0.2">
      <c r="A314" s="4" t="s">
        <v>804</v>
      </c>
      <c r="B314" s="5" t="s">
        <v>805</v>
      </c>
      <c r="C314" s="5" t="s">
        <v>356</v>
      </c>
      <c r="D314" s="5" t="s">
        <v>40</v>
      </c>
      <c r="E314" s="4" t="s">
        <v>28</v>
      </c>
      <c r="F314" s="4">
        <v>26661635</v>
      </c>
      <c r="G314" s="97"/>
      <c r="H314" s="97"/>
      <c r="I314" s="96">
        <v>2</v>
      </c>
      <c r="J314" s="5">
        <v>1</v>
      </c>
      <c r="K314" s="96">
        <v>3</v>
      </c>
      <c r="L314" s="5">
        <v>2</v>
      </c>
      <c r="M314" s="96">
        <v>5</v>
      </c>
      <c r="N314" s="5">
        <v>5</v>
      </c>
      <c r="O314" s="96">
        <v>5</v>
      </c>
      <c r="P314" s="5">
        <v>4</v>
      </c>
      <c r="Q314" s="96">
        <v>15</v>
      </c>
      <c r="R314" s="5">
        <v>12</v>
      </c>
      <c r="S314" s="98">
        <v>13.5</v>
      </c>
      <c r="T314" s="39">
        <f t="shared" si="78"/>
        <v>3</v>
      </c>
      <c r="U314" s="39">
        <f t="shared" si="79"/>
        <v>2.1213203435596424</v>
      </c>
      <c r="V314" s="39"/>
      <c r="W314" s="39">
        <f t="shared" si="80"/>
        <v>13.5</v>
      </c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:33" ht="60" x14ac:dyDescent="0.2">
      <c r="A315" s="4" t="s">
        <v>806</v>
      </c>
      <c r="B315" s="4" t="s">
        <v>807</v>
      </c>
      <c r="C315" s="4" t="s">
        <v>808</v>
      </c>
      <c r="D315" s="4" t="s">
        <v>40</v>
      </c>
      <c r="E315" s="4" t="s">
        <v>28</v>
      </c>
      <c r="F315" s="4">
        <v>27076726</v>
      </c>
      <c r="G315" s="97"/>
      <c r="H315" s="97"/>
      <c r="I315" s="96">
        <v>2</v>
      </c>
      <c r="J315" s="73">
        <v>1</v>
      </c>
      <c r="K315" s="96">
        <v>3</v>
      </c>
      <c r="L315" s="5">
        <v>2</v>
      </c>
      <c r="M315" s="96">
        <v>3</v>
      </c>
      <c r="N315" s="5">
        <v>5</v>
      </c>
      <c r="O315" s="96">
        <v>3</v>
      </c>
      <c r="P315" s="5">
        <v>5</v>
      </c>
      <c r="Q315" s="96">
        <v>11</v>
      </c>
      <c r="R315" s="4">
        <v>13</v>
      </c>
      <c r="S315" s="98">
        <v>12</v>
      </c>
      <c r="T315" s="39">
        <f t="shared" si="78"/>
        <v>2</v>
      </c>
      <c r="U315" s="39">
        <f t="shared" si="79"/>
        <v>1.4142135623730951</v>
      </c>
      <c r="V315" s="39"/>
      <c r="W315" s="39">
        <f t="shared" si="80"/>
        <v>12</v>
      </c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:33" ht="60" x14ac:dyDescent="0.2">
      <c r="A316" s="5" t="s">
        <v>809</v>
      </c>
      <c r="B316" s="4" t="s">
        <v>810</v>
      </c>
      <c r="C316" s="4" t="s">
        <v>765</v>
      </c>
      <c r="D316" s="4" t="s">
        <v>27</v>
      </c>
      <c r="E316" s="4" t="s">
        <v>28</v>
      </c>
      <c r="F316" s="4">
        <v>26857296</v>
      </c>
      <c r="G316" s="100"/>
      <c r="H316" s="97"/>
      <c r="I316" s="101">
        <v>4</v>
      </c>
      <c r="J316" s="5">
        <v>2</v>
      </c>
      <c r="K316" s="101">
        <v>5</v>
      </c>
      <c r="L316" s="5">
        <v>4</v>
      </c>
      <c r="M316" s="101">
        <v>4</v>
      </c>
      <c r="N316" s="5">
        <v>3</v>
      </c>
      <c r="O316" s="101">
        <v>4</v>
      </c>
      <c r="P316" s="5">
        <v>4</v>
      </c>
      <c r="Q316" s="96">
        <v>15</v>
      </c>
      <c r="R316" s="4">
        <v>13</v>
      </c>
      <c r="S316" s="98">
        <v>14</v>
      </c>
      <c r="T316" s="39">
        <f t="shared" si="78"/>
        <v>2</v>
      </c>
      <c r="U316" s="39">
        <f t="shared" si="79"/>
        <v>1.4142135623730951</v>
      </c>
      <c r="V316" s="39"/>
      <c r="W316" s="39">
        <f>S316</f>
        <v>14</v>
      </c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:33" ht="75" x14ac:dyDescent="0.2">
      <c r="A317" s="4" t="s">
        <v>811</v>
      </c>
      <c r="B317" s="4" t="s">
        <v>812</v>
      </c>
      <c r="C317" s="4" t="s">
        <v>765</v>
      </c>
      <c r="D317" s="4" t="s">
        <v>36</v>
      </c>
      <c r="E317" s="4" t="s">
        <v>28</v>
      </c>
      <c r="F317" s="4">
        <v>26857404</v>
      </c>
      <c r="G317" s="97"/>
      <c r="H317" s="97"/>
      <c r="I317" s="96">
        <v>5</v>
      </c>
      <c r="J317" s="5">
        <v>2</v>
      </c>
      <c r="K317" s="96">
        <v>5</v>
      </c>
      <c r="L317" s="5">
        <v>4</v>
      </c>
      <c r="M317" s="96">
        <v>5</v>
      </c>
      <c r="N317" s="5">
        <v>4</v>
      </c>
      <c r="O317" s="96">
        <v>5</v>
      </c>
      <c r="P317" s="5">
        <v>4</v>
      </c>
      <c r="Q317" s="96">
        <v>20</v>
      </c>
      <c r="R317" s="4">
        <v>14</v>
      </c>
      <c r="S317" s="98">
        <v>17</v>
      </c>
      <c r="T317" s="39">
        <f t="shared" si="78"/>
        <v>6</v>
      </c>
      <c r="U317" s="39">
        <f t="shared" si="79"/>
        <v>4.2426406871192848</v>
      </c>
      <c r="V317" s="39"/>
      <c r="W317" s="39">
        <f t="shared" si="80"/>
        <v>17</v>
      </c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ht="105" x14ac:dyDescent="0.2">
      <c r="A318" s="5" t="s">
        <v>1810</v>
      </c>
      <c r="B318" s="5" t="s">
        <v>813</v>
      </c>
      <c r="C318" s="5" t="s">
        <v>814</v>
      </c>
      <c r="D318" s="5" t="s">
        <v>27</v>
      </c>
      <c r="E318" s="5" t="s">
        <v>28</v>
      </c>
      <c r="F318" s="5">
        <v>27247152</v>
      </c>
      <c r="G318" s="97"/>
      <c r="H318" s="97"/>
      <c r="I318" s="96">
        <v>4</v>
      </c>
      <c r="J318" s="5">
        <v>5</v>
      </c>
      <c r="K318" s="96">
        <v>3</v>
      </c>
      <c r="L318" s="5">
        <v>4</v>
      </c>
      <c r="M318" s="96">
        <v>4</v>
      </c>
      <c r="N318" s="5">
        <v>4</v>
      </c>
      <c r="O318" s="96">
        <v>5</v>
      </c>
      <c r="P318" s="5">
        <v>4</v>
      </c>
      <c r="Q318" s="96">
        <v>16</v>
      </c>
      <c r="R318" s="5">
        <v>17</v>
      </c>
      <c r="S318" s="98">
        <v>16.5</v>
      </c>
      <c r="T318" s="39">
        <f t="shared" si="78"/>
        <v>1</v>
      </c>
      <c r="U318" s="39">
        <f t="shared" si="79"/>
        <v>0.70710678118654757</v>
      </c>
      <c r="V318" s="39"/>
      <c r="W318" s="39">
        <f t="shared" si="80"/>
        <v>16.5</v>
      </c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:33" ht="120" x14ac:dyDescent="0.2">
      <c r="A319" s="4" t="s">
        <v>815</v>
      </c>
      <c r="B319" s="4" t="s">
        <v>816</v>
      </c>
      <c r="C319" s="4" t="s">
        <v>817</v>
      </c>
      <c r="D319" s="4" t="s">
        <v>40</v>
      </c>
      <c r="E319" s="4" t="s">
        <v>28</v>
      </c>
      <c r="F319" s="4">
        <v>27085981</v>
      </c>
      <c r="G319" s="97"/>
      <c r="H319" s="97"/>
      <c r="I319" s="96">
        <v>2</v>
      </c>
      <c r="J319" s="5">
        <v>3</v>
      </c>
      <c r="K319" s="96">
        <v>5</v>
      </c>
      <c r="L319" s="5">
        <v>4</v>
      </c>
      <c r="M319" s="96">
        <v>4</v>
      </c>
      <c r="N319" s="5">
        <v>5</v>
      </c>
      <c r="O319" s="96">
        <v>3</v>
      </c>
      <c r="P319" s="5">
        <v>5</v>
      </c>
      <c r="Q319" s="96">
        <v>14</v>
      </c>
      <c r="R319" s="4">
        <v>17</v>
      </c>
      <c r="S319" s="98">
        <v>15.5</v>
      </c>
      <c r="T319" s="39">
        <f t="shared" si="78"/>
        <v>3</v>
      </c>
      <c r="U319" s="39">
        <f t="shared" si="79"/>
        <v>2.1213203435596424</v>
      </c>
      <c r="V319" s="39"/>
      <c r="W319" s="39">
        <f t="shared" si="80"/>
        <v>15.5</v>
      </c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:33" ht="165" x14ac:dyDescent="0.2">
      <c r="A320" s="5" t="s">
        <v>1811</v>
      </c>
      <c r="B320" s="5" t="s">
        <v>818</v>
      </c>
      <c r="C320" s="5" t="s">
        <v>819</v>
      </c>
      <c r="D320" s="5" t="s">
        <v>36</v>
      </c>
      <c r="E320" s="5" t="s">
        <v>28</v>
      </c>
      <c r="F320" s="5">
        <v>27091867</v>
      </c>
      <c r="G320" s="97"/>
      <c r="H320" s="97"/>
      <c r="I320" s="96">
        <v>5</v>
      </c>
      <c r="J320" s="5">
        <v>5</v>
      </c>
      <c r="K320" s="96">
        <v>1</v>
      </c>
      <c r="L320" s="5">
        <v>4</v>
      </c>
      <c r="M320" s="96">
        <v>4</v>
      </c>
      <c r="N320" s="5">
        <v>5</v>
      </c>
      <c r="O320" s="96">
        <v>5</v>
      </c>
      <c r="P320" s="5">
        <v>5</v>
      </c>
      <c r="Q320" s="96">
        <v>15</v>
      </c>
      <c r="R320" s="5">
        <v>19</v>
      </c>
      <c r="S320" s="98">
        <v>17</v>
      </c>
      <c r="T320" s="39">
        <f t="shared" si="78"/>
        <v>4</v>
      </c>
      <c r="U320" s="39">
        <f t="shared" si="79"/>
        <v>2.8284271247461903</v>
      </c>
      <c r="V320" s="39"/>
      <c r="W320" s="39">
        <f t="shared" si="80"/>
        <v>17</v>
      </c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:33" ht="75" x14ac:dyDescent="0.2">
      <c r="A321" s="5" t="s">
        <v>1812</v>
      </c>
      <c r="B321" s="4" t="s">
        <v>820</v>
      </c>
      <c r="C321" s="4" t="s">
        <v>821</v>
      </c>
      <c r="D321" s="4" t="s">
        <v>36</v>
      </c>
      <c r="E321" s="4" t="s">
        <v>28</v>
      </c>
      <c r="F321" s="4">
        <v>27221114</v>
      </c>
      <c r="G321" s="100"/>
      <c r="H321" s="97"/>
      <c r="I321" s="101">
        <v>5</v>
      </c>
      <c r="J321" s="5">
        <v>2</v>
      </c>
      <c r="K321" s="101">
        <v>4</v>
      </c>
      <c r="L321" s="5">
        <v>5</v>
      </c>
      <c r="M321" s="101">
        <v>4</v>
      </c>
      <c r="N321" s="5">
        <v>5</v>
      </c>
      <c r="O321" s="101">
        <v>3</v>
      </c>
      <c r="P321" s="5">
        <v>5</v>
      </c>
      <c r="Q321" s="96">
        <v>16</v>
      </c>
      <c r="R321" s="4">
        <v>15</v>
      </c>
      <c r="S321" s="98">
        <v>15.5</v>
      </c>
      <c r="T321" s="39">
        <f t="shared" si="78"/>
        <v>1</v>
      </c>
      <c r="U321" s="39">
        <f t="shared" si="79"/>
        <v>0.70710678118654757</v>
      </c>
      <c r="V321" s="39"/>
      <c r="W321" s="39">
        <f>S321</f>
        <v>15.5</v>
      </c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:33" ht="60" x14ac:dyDescent="0.2">
      <c r="A322" s="102" t="s">
        <v>822</v>
      </c>
      <c r="B322" s="4" t="s">
        <v>823</v>
      </c>
      <c r="C322" s="4" t="s">
        <v>765</v>
      </c>
      <c r="D322" s="4" t="s">
        <v>27</v>
      </c>
      <c r="E322" s="4" t="s">
        <v>28</v>
      </c>
      <c r="F322" s="4">
        <v>27220979</v>
      </c>
      <c r="G322" s="97"/>
      <c r="H322" s="97"/>
      <c r="I322" s="96">
        <v>4</v>
      </c>
      <c r="J322" s="5">
        <v>2</v>
      </c>
      <c r="K322" s="96">
        <v>3</v>
      </c>
      <c r="L322" s="5">
        <v>5</v>
      </c>
      <c r="M322" s="96">
        <v>3</v>
      </c>
      <c r="N322" s="5">
        <v>3</v>
      </c>
      <c r="O322" s="96">
        <v>3</v>
      </c>
      <c r="P322" s="5">
        <v>4</v>
      </c>
      <c r="Q322" s="96">
        <v>13</v>
      </c>
      <c r="R322" s="4">
        <v>14</v>
      </c>
      <c r="S322" s="98">
        <v>13.5</v>
      </c>
      <c r="T322" s="39">
        <f t="shared" si="78"/>
        <v>1</v>
      </c>
      <c r="U322" s="39">
        <f t="shared" si="79"/>
        <v>0.70710678118654757</v>
      </c>
      <c r="V322" s="39"/>
      <c r="W322" s="39">
        <f>S322</f>
        <v>13.5</v>
      </c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:33" ht="90" x14ac:dyDescent="0.2">
      <c r="A323" s="5" t="s">
        <v>1813</v>
      </c>
      <c r="B323" s="5" t="s">
        <v>824</v>
      </c>
      <c r="C323" s="5" t="s">
        <v>825</v>
      </c>
      <c r="D323" s="5" t="s">
        <v>40</v>
      </c>
      <c r="E323" s="5" t="s">
        <v>28</v>
      </c>
      <c r="F323" s="5">
        <v>27160129</v>
      </c>
      <c r="G323" s="97"/>
      <c r="H323" s="97"/>
      <c r="I323" s="96">
        <v>5</v>
      </c>
      <c r="J323" s="5">
        <v>5</v>
      </c>
      <c r="K323" s="96">
        <v>5</v>
      </c>
      <c r="L323" s="5">
        <v>5</v>
      </c>
      <c r="M323" s="96">
        <v>4</v>
      </c>
      <c r="N323" s="5">
        <v>4</v>
      </c>
      <c r="O323" s="96">
        <v>4</v>
      </c>
      <c r="P323" s="5">
        <v>4</v>
      </c>
      <c r="Q323" s="96">
        <v>18</v>
      </c>
      <c r="R323" s="5">
        <v>18</v>
      </c>
      <c r="S323" s="98">
        <v>18</v>
      </c>
      <c r="T323" s="39">
        <f t="shared" si="78"/>
        <v>0</v>
      </c>
      <c r="U323" s="39">
        <f t="shared" si="79"/>
        <v>0</v>
      </c>
      <c r="V323" s="39"/>
      <c r="W323" s="39">
        <f t="shared" ref="W323:W329" si="81">S323</f>
        <v>18</v>
      </c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:33" ht="120" x14ac:dyDescent="0.2">
      <c r="A324" s="4" t="s">
        <v>826</v>
      </c>
      <c r="B324" s="4" t="s">
        <v>827</v>
      </c>
      <c r="C324" s="4" t="s">
        <v>206</v>
      </c>
      <c r="D324" s="4" t="s">
        <v>27</v>
      </c>
      <c r="E324" s="4" t="s">
        <v>28</v>
      </c>
      <c r="F324" s="4">
        <v>26725708</v>
      </c>
      <c r="G324" s="97"/>
      <c r="H324" s="97"/>
      <c r="I324" s="99">
        <v>2</v>
      </c>
      <c r="J324" s="5">
        <v>1</v>
      </c>
      <c r="K324" s="96">
        <v>5</v>
      </c>
      <c r="L324" s="5">
        <v>4</v>
      </c>
      <c r="M324" s="96">
        <v>4</v>
      </c>
      <c r="N324" s="5">
        <v>5</v>
      </c>
      <c r="O324" s="96">
        <v>4</v>
      </c>
      <c r="P324" s="5">
        <v>5</v>
      </c>
      <c r="Q324" s="96">
        <v>15</v>
      </c>
      <c r="R324" s="4">
        <v>15</v>
      </c>
      <c r="S324" s="98">
        <v>15</v>
      </c>
      <c r="T324" s="39">
        <f t="shared" si="78"/>
        <v>0</v>
      </c>
      <c r="U324" s="39">
        <f t="shared" si="79"/>
        <v>0</v>
      </c>
      <c r="V324" s="39"/>
      <c r="W324" s="39">
        <f t="shared" si="81"/>
        <v>15</v>
      </c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ht="75" x14ac:dyDescent="0.2">
      <c r="A325" s="4" t="s">
        <v>828</v>
      </c>
      <c r="B325" s="4" t="s">
        <v>829</v>
      </c>
      <c r="C325" s="4" t="s">
        <v>765</v>
      </c>
      <c r="D325" s="4" t="s">
        <v>36</v>
      </c>
      <c r="E325" s="4" t="s">
        <v>28</v>
      </c>
      <c r="F325" s="4">
        <v>27212424</v>
      </c>
      <c r="G325" s="97"/>
      <c r="H325" s="97"/>
      <c r="I325" s="96">
        <v>5</v>
      </c>
      <c r="J325" s="5">
        <v>1</v>
      </c>
      <c r="K325" s="96">
        <v>5</v>
      </c>
      <c r="L325" s="5">
        <v>5</v>
      </c>
      <c r="M325" s="96">
        <v>3</v>
      </c>
      <c r="N325" s="5">
        <v>3</v>
      </c>
      <c r="O325" s="96">
        <v>3</v>
      </c>
      <c r="P325" s="5">
        <v>3</v>
      </c>
      <c r="Q325" s="96">
        <v>16</v>
      </c>
      <c r="R325" s="4">
        <v>12</v>
      </c>
      <c r="S325" s="98">
        <v>14</v>
      </c>
      <c r="T325" s="39">
        <f t="shared" si="78"/>
        <v>4</v>
      </c>
      <c r="U325" s="39">
        <f t="shared" si="79"/>
        <v>2.8284271247461903</v>
      </c>
      <c r="V325" s="39"/>
      <c r="W325" s="39">
        <f t="shared" si="81"/>
        <v>14</v>
      </c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:33" ht="30" x14ac:dyDescent="0.2">
      <c r="A326" s="4" t="s">
        <v>830</v>
      </c>
      <c r="B326" s="4" t="s">
        <v>831</v>
      </c>
      <c r="C326" s="4" t="s">
        <v>164</v>
      </c>
      <c r="D326" s="4" t="s">
        <v>40</v>
      </c>
      <c r="E326" s="4" t="s">
        <v>28</v>
      </c>
      <c r="F326" s="4">
        <v>27161089</v>
      </c>
      <c r="G326" s="100"/>
      <c r="H326" s="97"/>
      <c r="I326" s="101">
        <v>3</v>
      </c>
      <c r="J326" s="5">
        <v>4</v>
      </c>
      <c r="K326" s="101">
        <v>1</v>
      </c>
      <c r="L326" s="5">
        <v>1</v>
      </c>
      <c r="M326" s="101">
        <v>5</v>
      </c>
      <c r="N326" s="5">
        <v>5</v>
      </c>
      <c r="O326" s="101">
        <v>5</v>
      </c>
      <c r="P326" s="5">
        <v>3</v>
      </c>
      <c r="Q326" s="96">
        <v>14</v>
      </c>
      <c r="R326" s="4">
        <v>13</v>
      </c>
      <c r="S326" s="98">
        <v>13.5</v>
      </c>
      <c r="T326" s="39">
        <f t="shared" si="78"/>
        <v>1</v>
      </c>
      <c r="U326" s="39">
        <f t="shared" si="79"/>
        <v>0.70710678118654757</v>
      </c>
      <c r="V326" s="39"/>
      <c r="W326" s="39">
        <f t="shared" si="81"/>
        <v>13.5</v>
      </c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ht="105" x14ac:dyDescent="0.2">
      <c r="A327" s="4" t="s">
        <v>832</v>
      </c>
      <c r="B327" s="4" t="s">
        <v>833</v>
      </c>
      <c r="C327" s="4" t="s">
        <v>319</v>
      </c>
      <c r="D327" s="4" t="s">
        <v>40</v>
      </c>
      <c r="E327" s="4" t="s">
        <v>28</v>
      </c>
      <c r="F327" s="4">
        <v>27135829</v>
      </c>
      <c r="G327" s="97"/>
      <c r="H327" s="97"/>
      <c r="I327" s="96">
        <v>4</v>
      </c>
      <c r="J327" s="5">
        <v>4</v>
      </c>
      <c r="K327" s="96">
        <v>5</v>
      </c>
      <c r="L327" s="5">
        <v>1</v>
      </c>
      <c r="M327" s="96">
        <v>5</v>
      </c>
      <c r="N327" s="5">
        <v>4</v>
      </c>
      <c r="O327" s="96">
        <v>5</v>
      </c>
      <c r="P327" s="5">
        <v>4</v>
      </c>
      <c r="Q327" s="96">
        <v>19</v>
      </c>
      <c r="R327" s="4">
        <v>13</v>
      </c>
      <c r="S327" s="98">
        <v>16</v>
      </c>
      <c r="T327" s="39">
        <f t="shared" si="78"/>
        <v>6</v>
      </c>
      <c r="U327" s="39">
        <f t="shared" si="79"/>
        <v>4.2426406871192848</v>
      </c>
      <c r="V327" s="39"/>
      <c r="W327" s="39">
        <f>S327</f>
        <v>16</v>
      </c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:33" ht="75" x14ac:dyDescent="0.2">
      <c r="A328" s="4" t="s">
        <v>834</v>
      </c>
      <c r="B328" s="4" t="s">
        <v>835</v>
      </c>
      <c r="C328" s="4" t="s">
        <v>514</v>
      </c>
      <c r="D328" s="4" t="s">
        <v>40</v>
      </c>
      <c r="E328" s="4" t="s">
        <v>28</v>
      </c>
      <c r="F328" s="4">
        <v>27080583</v>
      </c>
      <c r="G328" s="97"/>
      <c r="H328" s="97"/>
      <c r="I328" s="96">
        <v>2</v>
      </c>
      <c r="J328" s="5">
        <v>5</v>
      </c>
      <c r="K328" s="96">
        <v>4</v>
      </c>
      <c r="L328" s="5">
        <v>4</v>
      </c>
      <c r="M328" s="96">
        <v>4</v>
      </c>
      <c r="N328" s="5">
        <v>5</v>
      </c>
      <c r="O328" s="96">
        <v>4</v>
      </c>
      <c r="P328" s="5">
        <v>5</v>
      </c>
      <c r="Q328" s="96">
        <v>14</v>
      </c>
      <c r="R328" s="4">
        <v>19</v>
      </c>
      <c r="S328" s="98">
        <v>16.5</v>
      </c>
      <c r="T328" s="39">
        <f t="shared" si="78"/>
        <v>5</v>
      </c>
      <c r="U328" s="39">
        <f t="shared" si="79"/>
        <v>3.5355339059327378</v>
      </c>
      <c r="V328" s="39"/>
      <c r="W328" s="39">
        <f t="shared" si="81"/>
        <v>16.5</v>
      </c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:33" ht="135" x14ac:dyDescent="0.2">
      <c r="A329" s="5" t="s">
        <v>1814</v>
      </c>
      <c r="B329" s="5" t="s">
        <v>836</v>
      </c>
      <c r="C329" s="5" t="s">
        <v>837</v>
      </c>
      <c r="D329" s="5" t="s">
        <v>40</v>
      </c>
      <c r="E329" s="5" t="s">
        <v>28</v>
      </c>
      <c r="F329" s="5">
        <v>27226151</v>
      </c>
      <c r="G329" s="97"/>
      <c r="H329" s="97"/>
      <c r="I329" s="96">
        <v>5</v>
      </c>
      <c r="J329" s="5">
        <v>5</v>
      </c>
      <c r="K329" s="96">
        <v>5</v>
      </c>
      <c r="L329" s="5">
        <v>5</v>
      </c>
      <c r="M329" s="96">
        <v>4</v>
      </c>
      <c r="N329" s="5">
        <v>4</v>
      </c>
      <c r="O329" s="96">
        <v>4</v>
      </c>
      <c r="P329" s="5">
        <v>5</v>
      </c>
      <c r="Q329" s="96">
        <v>18</v>
      </c>
      <c r="R329" s="5">
        <v>19</v>
      </c>
      <c r="S329" s="98">
        <v>18.5</v>
      </c>
      <c r="T329" s="39">
        <f t="shared" si="78"/>
        <v>1</v>
      </c>
      <c r="U329" s="39">
        <f t="shared" si="79"/>
        <v>0.70710678118654757</v>
      </c>
      <c r="V329" s="39"/>
      <c r="W329" s="39">
        <f t="shared" si="81"/>
        <v>18.5</v>
      </c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ht="75" x14ac:dyDescent="0.2">
      <c r="A330" s="4" t="s">
        <v>838</v>
      </c>
      <c r="B330" s="4" t="s">
        <v>839</v>
      </c>
      <c r="C330" s="4" t="s">
        <v>840</v>
      </c>
      <c r="D330" s="4" t="s">
        <v>40</v>
      </c>
      <c r="E330" s="4" t="s">
        <v>28</v>
      </c>
      <c r="F330" s="4">
        <v>27074588</v>
      </c>
      <c r="G330" s="97"/>
      <c r="H330" s="97"/>
      <c r="I330" s="96">
        <v>2</v>
      </c>
      <c r="J330" s="5">
        <v>3</v>
      </c>
      <c r="K330" s="96">
        <v>3</v>
      </c>
      <c r="L330" s="5">
        <v>4</v>
      </c>
      <c r="M330" s="96">
        <v>4</v>
      </c>
      <c r="N330" s="5">
        <v>5</v>
      </c>
      <c r="O330" s="96">
        <v>5</v>
      </c>
      <c r="P330" s="5">
        <v>5</v>
      </c>
      <c r="Q330" s="96">
        <v>14</v>
      </c>
      <c r="R330" s="4">
        <v>17</v>
      </c>
      <c r="S330" s="98">
        <v>15.5</v>
      </c>
      <c r="T330" s="39">
        <f t="shared" si="78"/>
        <v>3</v>
      </c>
      <c r="U330" s="39">
        <f t="shared" si="79"/>
        <v>2.1213203435596424</v>
      </c>
      <c r="V330" s="39"/>
      <c r="W330" s="39">
        <f>S330</f>
        <v>15.5</v>
      </c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:33" s="8" customFormat="1" ht="60" x14ac:dyDescent="0.2">
      <c r="A331" s="4" t="s">
        <v>1815</v>
      </c>
      <c r="B331" s="4" t="s">
        <v>841</v>
      </c>
      <c r="C331" s="4" t="s">
        <v>783</v>
      </c>
      <c r="D331" s="4" t="s">
        <v>36</v>
      </c>
      <c r="E331" s="4" t="s">
        <v>28</v>
      </c>
      <c r="F331" s="4">
        <v>27148399</v>
      </c>
      <c r="G331" s="70"/>
      <c r="H331" s="70"/>
      <c r="I331" s="69">
        <v>3</v>
      </c>
      <c r="J331" s="5">
        <v>3</v>
      </c>
      <c r="K331" s="69">
        <v>5</v>
      </c>
      <c r="L331" s="5">
        <v>2</v>
      </c>
      <c r="M331" s="69">
        <v>5</v>
      </c>
      <c r="N331" s="5">
        <v>1</v>
      </c>
      <c r="O331" s="69">
        <v>5</v>
      </c>
      <c r="P331" s="5">
        <v>3</v>
      </c>
      <c r="Q331" s="69">
        <v>18</v>
      </c>
      <c r="R331" s="4">
        <v>9</v>
      </c>
      <c r="S331" s="77">
        <v>13.5</v>
      </c>
      <c r="T331" s="4">
        <f t="shared" si="78"/>
        <v>9</v>
      </c>
      <c r="U331" s="4">
        <f t="shared" si="79"/>
        <v>6.3639610306789276</v>
      </c>
      <c r="V331" s="4">
        <v>14</v>
      </c>
      <c r="W331" s="149">
        <f>AVERAGE(V331,R331,Q331)</f>
        <v>13.666666666666666</v>
      </c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0" x14ac:dyDescent="0.2">
      <c r="A332" s="5" t="s">
        <v>1816</v>
      </c>
      <c r="B332" s="5" t="s">
        <v>842</v>
      </c>
      <c r="C332" s="5" t="s">
        <v>843</v>
      </c>
      <c r="D332" s="5" t="s">
        <v>40</v>
      </c>
      <c r="E332" s="5" t="s">
        <v>28</v>
      </c>
      <c r="F332" s="5">
        <v>27247085</v>
      </c>
      <c r="G332" s="97"/>
      <c r="H332" s="97"/>
      <c r="I332" s="96">
        <v>2</v>
      </c>
      <c r="J332" s="5">
        <v>4</v>
      </c>
      <c r="K332" s="96">
        <v>5</v>
      </c>
      <c r="L332" s="5">
        <v>5</v>
      </c>
      <c r="M332" s="96">
        <v>2</v>
      </c>
      <c r="N332" s="5">
        <v>3</v>
      </c>
      <c r="O332" s="96">
        <v>2</v>
      </c>
      <c r="P332" s="5">
        <v>3</v>
      </c>
      <c r="Q332" s="96">
        <v>11</v>
      </c>
      <c r="R332" s="5">
        <v>15</v>
      </c>
      <c r="S332" s="98">
        <v>13</v>
      </c>
      <c r="T332" s="39">
        <f t="shared" ref="T332:T338" si="82">ABS(Q332-R332)</f>
        <v>4</v>
      </c>
      <c r="U332" s="39">
        <f t="shared" ref="U332:U342" si="83">STDEV(Q332:R332)</f>
        <v>2.8284271247461903</v>
      </c>
      <c r="V332" s="39"/>
      <c r="W332" s="39">
        <f>S332</f>
        <v>13</v>
      </c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:33" ht="120" x14ac:dyDescent="0.2">
      <c r="A333" s="4" t="s">
        <v>1467</v>
      </c>
      <c r="B333" s="4" t="s">
        <v>844</v>
      </c>
      <c r="C333" s="4" t="s">
        <v>783</v>
      </c>
      <c r="D333" s="4" t="s">
        <v>36</v>
      </c>
      <c r="E333" s="4" t="s">
        <v>28</v>
      </c>
      <c r="F333" s="4">
        <v>27099617</v>
      </c>
      <c r="G333" s="97"/>
      <c r="H333" s="97"/>
      <c r="I333" s="99">
        <v>3</v>
      </c>
      <c r="J333" s="5">
        <v>3</v>
      </c>
      <c r="K333" s="96">
        <v>5</v>
      </c>
      <c r="L333" s="5">
        <v>5</v>
      </c>
      <c r="M333" s="96">
        <v>3</v>
      </c>
      <c r="N333" s="5">
        <v>2</v>
      </c>
      <c r="O333" s="96">
        <v>5</v>
      </c>
      <c r="P333" s="5">
        <v>3</v>
      </c>
      <c r="Q333" s="96">
        <v>16</v>
      </c>
      <c r="R333" s="4">
        <v>13</v>
      </c>
      <c r="S333" s="98">
        <v>14.5</v>
      </c>
      <c r="T333" s="39">
        <f t="shared" si="82"/>
        <v>3</v>
      </c>
      <c r="U333" s="39">
        <f t="shared" si="83"/>
        <v>2.1213203435596424</v>
      </c>
      <c r="V333" s="39"/>
      <c r="W333" s="39">
        <f>S333</f>
        <v>14.5</v>
      </c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s="8" customFormat="1" ht="75" x14ac:dyDescent="0.2">
      <c r="A334" s="4" t="s">
        <v>1817</v>
      </c>
      <c r="B334" s="4" t="s">
        <v>845</v>
      </c>
      <c r="C334" s="4" t="s">
        <v>846</v>
      </c>
      <c r="D334" s="4" t="s">
        <v>40</v>
      </c>
      <c r="E334" s="4" t="s">
        <v>28</v>
      </c>
      <c r="F334" s="4">
        <v>27160769</v>
      </c>
      <c r="G334" s="70"/>
      <c r="H334" s="70"/>
      <c r="I334" s="69">
        <v>5</v>
      </c>
      <c r="J334" s="5">
        <v>4</v>
      </c>
      <c r="K334" s="69">
        <v>4</v>
      </c>
      <c r="L334" s="5">
        <v>5</v>
      </c>
      <c r="M334" s="69">
        <v>5</v>
      </c>
      <c r="N334" s="5">
        <v>1</v>
      </c>
      <c r="O334" s="69">
        <v>5</v>
      </c>
      <c r="P334" s="5">
        <v>2</v>
      </c>
      <c r="Q334" s="69">
        <v>19</v>
      </c>
      <c r="R334" s="4">
        <v>12</v>
      </c>
      <c r="S334" s="77">
        <v>15.5</v>
      </c>
      <c r="T334" s="4">
        <f t="shared" si="82"/>
        <v>7</v>
      </c>
      <c r="U334" s="4">
        <f t="shared" si="83"/>
        <v>4.9497474683058327</v>
      </c>
      <c r="V334" s="4">
        <v>17</v>
      </c>
      <c r="W334" s="4">
        <f>AVERAGE(V334,R334,Q334)</f>
        <v>16</v>
      </c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0" x14ac:dyDescent="0.2">
      <c r="A335" s="5" t="s">
        <v>1818</v>
      </c>
      <c r="B335" s="5" t="s">
        <v>847</v>
      </c>
      <c r="C335" s="5" t="s">
        <v>848</v>
      </c>
      <c r="D335" s="5" t="s">
        <v>40</v>
      </c>
      <c r="E335" s="5" t="s">
        <v>28</v>
      </c>
      <c r="F335" s="5">
        <v>27235297</v>
      </c>
      <c r="G335" s="97"/>
      <c r="H335" s="97"/>
      <c r="I335" s="96">
        <v>5</v>
      </c>
      <c r="J335" s="5">
        <v>5</v>
      </c>
      <c r="K335" s="96">
        <v>3</v>
      </c>
      <c r="L335" s="5">
        <v>5</v>
      </c>
      <c r="M335" s="96">
        <v>3</v>
      </c>
      <c r="N335" s="5">
        <v>4</v>
      </c>
      <c r="O335" s="96">
        <v>3</v>
      </c>
      <c r="P335" s="5">
        <v>3</v>
      </c>
      <c r="Q335" s="96">
        <v>14</v>
      </c>
      <c r="R335" s="5">
        <v>17</v>
      </c>
      <c r="S335" s="98">
        <v>15.5</v>
      </c>
      <c r="T335" s="39">
        <f t="shared" si="82"/>
        <v>3</v>
      </c>
      <c r="U335" s="39">
        <f t="shared" si="83"/>
        <v>2.1213203435596424</v>
      </c>
      <c r="V335" s="39"/>
      <c r="W335" s="39">
        <f>S335</f>
        <v>15.5</v>
      </c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ht="75" x14ac:dyDescent="0.2">
      <c r="A336" s="5" t="s">
        <v>1819</v>
      </c>
      <c r="B336" s="5" t="s">
        <v>849</v>
      </c>
      <c r="C336" s="5" t="s">
        <v>850</v>
      </c>
      <c r="D336" s="5" t="s">
        <v>36</v>
      </c>
      <c r="E336" s="5" t="s">
        <v>210</v>
      </c>
      <c r="F336" s="5">
        <v>27237735</v>
      </c>
      <c r="G336" s="96">
        <v>5</v>
      </c>
      <c r="H336" s="5">
        <v>5</v>
      </c>
      <c r="I336" s="96">
        <v>2</v>
      </c>
      <c r="J336" s="73">
        <v>4</v>
      </c>
      <c r="K336" s="97"/>
      <c r="L336" s="97"/>
      <c r="M336" s="96">
        <v>5</v>
      </c>
      <c r="N336" s="5">
        <v>5</v>
      </c>
      <c r="O336" s="96">
        <v>3</v>
      </c>
      <c r="P336" s="5">
        <v>4</v>
      </c>
      <c r="Q336" s="96">
        <v>15</v>
      </c>
      <c r="R336" s="5">
        <v>18</v>
      </c>
      <c r="S336" s="98">
        <v>16.5</v>
      </c>
      <c r="T336" s="39">
        <f t="shared" si="82"/>
        <v>3</v>
      </c>
      <c r="U336" s="39">
        <f t="shared" si="83"/>
        <v>2.1213203435596424</v>
      </c>
      <c r="V336" s="39"/>
      <c r="W336" s="39">
        <f>S336</f>
        <v>16.5</v>
      </c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s="13" customFormat="1" ht="90" x14ac:dyDescent="0.2">
      <c r="A337" s="4" t="s">
        <v>1820</v>
      </c>
      <c r="B337" s="4" t="s">
        <v>851</v>
      </c>
      <c r="C337" s="4" t="s">
        <v>852</v>
      </c>
      <c r="D337" s="4" t="s">
        <v>40</v>
      </c>
      <c r="E337" s="4" t="s">
        <v>210</v>
      </c>
      <c r="F337" s="4">
        <v>27097885</v>
      </c>
      <c r="G337" s="69">
        <v>5</v>
      </c>
      <c r="H337" s="5">
        <v>4</v>
      </c>
      <c r="I337" s="69">
        <v>4</v>
      </c>
      <c r="J337" s="5">
        <v>1</v>
      </c>
      <c r="K337" s="70"/>
      <c r="L337" s="70"/>
      <c r="M337" s="69">
        <v>5</v>
      </c>
      <c r="N337" s="5">
        <v>2</v>
      </c>
      <c r="O337" s="69">
        <v>5</v>
      </c>
      <c r="P337" s="5">
        <v>4</v>
      </c>
      <c r="Q337" s="69">
        <v>19</v>
      </c>
      <c r="R337" s="4">
        <v>11</v>
      </c>
      <c r="S337" s="77">
        <v>10</v>
      </c>
      <c r="T337" s="45">
        <f t="shared" si="82"/>
        <v>8</v>
      </c>
      <c r="U337" s="45">
        <f t="shared" si="83"/>
        <v>5.6568542494923806</v>
      </c>
      <c r="V337" s="39">
        <v>14</v>
      </c>
      <c r="W337" s="146">
        <f>AVERAGE(V337,R337,Q337)</f>
        <v>14.666666666666666</v>
      </c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60" x14ac:dyDescent="0.2">
      <c r="A338" s="5" t="s">
        <v>1821</v>
      </c>
      <c r="B338" s="5" t="s">
        <v>854</v>
      </c>
      <c r="C338" s="5" t="s">
        <v>855</v>
      </c>
      <c r="D338" s="5" t="s">
        <v>27</v>
      </c>
      <c r="E338" s="5" t="s">
        <v>210</v>
      </c>
      <c r="F338" s="5">
        <v>27062615</v>
      </c>
      <c r="G338" s="96">
        <v>5</v>
      </c>
      <c r="H338" s="5">
        <v>4</v>
      </c>
      <c r="I338" s="99">
        <v>1</v>
      </c>
      <c r="J338" s="5">
        <v>0</v>
      </c>
      <c r="K338" s="97"/>
      <c r="L338" s="97"/>
      <c r="M338" s="96">
        <v>5</v>
      </c>
      <c r="N338" s="5">
        <v>5</v>
      </c>
      <c r="O338" s="96">
        <v>5</v>
      </c>
      <c r="P338" s="5">
        <v>4</v>
      </c>
      <c r="Q338" s="96">
        <f>O:O+M:M+I:I+G:G</f>
        <v>16</v>
      </c>
      <c r="R338" s="5">
        <v>13</v>
      </c>
      <c r="S338" s="98">
        <v>14.5</v>
      </c>
      <c r="T338" s="39">
        <f t="shared" si="82"/>
        <v>3</v>
      </c>
      <c r="U338" s="39">
        <f t="shared" si="83"/>
        <v>2.1213203435596424</v>
      </c>
      <c r="V338" s="39"/>
      <c r="W338" s="39">
        <f>S338</f>
        <v>14.5</v>
      </c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ht="150" x14ac:dyDescent="0.2">
      <c r="A339" s="5" t="s">
        <v>1822</v>
      </c>
      <c r="B339" s="5" t="s">
        <v>856</v>
      </c>
      <c r="C339" s="5" t="s">
        <v>857</v>
      </c>
      <c r="D339" s="5" t="s">
        <v>40</v>
      </c>
      <c r="E339" s="5" t="s">
        <v>210</v>
      </c>
      <c r="F339" s="5">
        <v>27245715</v>
      </c>
      <c r="G339" s="96">
        <v>3</v>
      </c>
      <c r="H339" s="144">
        <v>5</v>
      </c>
      <c r="I339" s="96">
        <v>0</v>
      </c>
      <c r="J339" s="144">
        <v>4</v>
      </c>
      <c r="K339" s="97"/>
      <c r="L339" s="97"/>
      <c r="M339" s="96">
        <v>1</v>
      </c>
      <c r="N339" s="144">
        <v>4</v>
      </c>
      <c r="O339" s="96">
        <v>1</v>
      </c>
      <c r="P339" s="144">
        <v>3</v>
      </c>
      <c r="Q339" s="96">
        <v>5</v>
      </c>
      <c r="R339" s="144">
        <v>16</v>
      </c>
      <c r="S339" s="98">
        <v>10.5</v>
      </c>
      <c r="T339" s="145">
        <f t="shared" ref="T339" si="84">ABS(Q339-R339)</f>
        <v>11</v>
      </c>
      <c r="U339" s="39">
        <f t="shared" si="83"/>
        <v>7.7781745930520225</v>
      </c>
      <c r="V339" s="39">
        <v>11</v>
      </c>
      <c r="W339" s="146">
        <f>AVERAGE(V339,R339,Q339)</f>
        <v>10.666666666666666</v>
      </c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ht="60" x14ac:dyDescent="0.2">
      <c r="A340" s="5" t="s">
        <v>1823</v>
      </c>
      <c r="B340" s="5" t="s">
        <v>858</v>
      </c>
      <c r="C340" s="5" t="s">
        <v>859</v>
      </c>
      <c r="D340" s="5" t="s">
        <v>27</v>
      </c>
      <c r="E340" s="5" t="s">
        <v>210</v>
      </c>
      <c r="F340" s="5">
        <v>27249441</v>
      </c>
      <c r="G340" s="96">
        <v>5</v>
      </c>
      <c r="H340" s="5">
        <v>5</v>
      </c>
      <c r="I340" s="96">
        <v>0</v>
      </c>
      <c r="J340" s="5">
        <v>3</v>
      </c>
      <c r="K340" s="97"/>
      <c r="L340" s="97"/>
      <c r="M340" s="96">
        <v>2</v>
      </c>
      <c r="N340" s="5">
        <v>3</v>
      </c>
      <c r="O340" s="96">
        <v>3</v>
      </c>
      <c r="P340" s="5">
        <v>3</v>
      </c>
      <c r="Q340" s="96">
        <v>10</v>
      </c>
      <c r="R340" s="5">
        <v>14</v>
      </c>
      <c r="S340" s="98">
        <v>12</v>
      </c>
      <c r="T340" s="39">
        <f>ABS(Q340-R340)</f>
        <v>4</v>
      </c>
      <c r="U340" s="39">
        <f t="shared" si="83"/>
        <v>2.8284271247461903</v>
      </c>
      <c r="V340" s="39"/>
      <c r="W340" s="39">
        <f>S340</f>
        <v>12</v>
      </c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20" x14ac:dyDescent="0.2">
      <c r="A341" s="5" t="s">
        <v>860</v>
      </c>
      <c r="B341" s="5" t="s">
        <v>861</v>
      </c>
      <c r="C341" s="5" t="s">
        <v>862</v>
      </c>
      <c r="D341" s="5" t="s">
        <v>36</v>
      </c>
      <c r="E341" s="5" t="s">
        <v>210</v>
      </c>
      <c r="F341" s="5">
        <v>27077913</v>
      </c>
      <c r="G341" s="96">
        <v>4</v>
      </c>
      <c r="H341" s="5">
        <v>5</v>
      </c>
      <c r="I341" s="96">
        <v>3</v>
      </c>
      <c r="J341" s="5">
        <v>5</v>
      </c>
      <c r="K341" s="97"/>
      <c r="L341" s="97"/>
      <c r="M341" s="96">
        <v>4</v>
      </c>
      <c r="N341" s="5">
        <v>5</v>
      </c>
      <c r="O341" s="96">
        <v>4</v>
      </c>
      <c r="P341" s="5">
        <v>5</v>
      </c>
      <c r="Q341" s="96">
        <v>17</v>
      </c>
      <c r="R341" s="5">
        <v>20</v>
      </c>
      <c r="S341" s="98">
        <v>18.5</v>
      </c>
      <c r="T341" s="39">
        <f>ABS(Q341-R341)</f>
        <v>3</v>
      </c>
      <c r="U341" s="39">
        <f t="shared" si="83"/>
        <v>2.1213203435596424</v>
      </c>
      <c r="V341" s="39"/>
      <c r="W341" s="39">
        <f t="shared" ref="W341:W342" si="85">S341</f>
        <v>18.5</v>
      </c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ht="45" x14ac:dyDescent="0.2">
      <c r="A342" s="5" t="s">
        <v>1824</v>
      </c>
      <c r="B342" s="5" t="s">
        <v>863</v>
      </c>
      <c r="C342" s="5" t="s">
        <v>855</v>
      </c>
      <c r="D342" s="5" t="s">
        <v>40</v>
      </c>
      <c r="E342" s="5" t="s">
        <v>210</v>
      </c>
      <c r="F342" s="87">
        <v>27062627</v>
      </c>
      <c r="G342" s="96">
        <v>5</v>
      </c>
      <c r="H342" s="5">
        <v>4</v>
      </c>
      <c r="I342" s="96">
        <v>0</v>
      </c>
      <c r="J342" s="5">
        <v>0</v>
      </c>
      <c r="K342" s="97"/>
      <c r="L342" s="97"/>
      <c r="M342" s="96">
        <v>5</v>
      </c>
      <c r="N342" s="5">
        <v>5</v>
      </c>
      <c r="O342" s="96">
        <v>5</v>
      </c>
      <c r="P342" s="5">
        <v>5</v>
      </c>
      <c r="Q342" s="96">
        <f>O:O+M:M+I:I+G:G</f>
        <v>15</v>
      </c>
      <c r="R342" s="5">
        <v>14</v>
      </c>
      <c r="S342" s="98">
        <v>14.5</v>
      </c>
      <c r="T342" s="39">
        <f>ABS(Q342-R342)</f>
        <v>1</v>
      </c>
      <c r="U342" s="39">
        <f t="shared" si="83"/>
        <v>0.70710678118654757</v>
      </c>
      <c r="V342" s="39"/>
      <c r="W342" s="39">
        <f t="shared" si="85"/>
        <v>14.5</v>
      </c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:33" s="66" customFormat="1" ht="45" x14ac:dyDescent="0.2">
      <c r="A343" s="5" t="s">
        <v>226</v>
      </c>
      <c r="B343" s="5" t="s">
        <v>864</v>
      </c>
      <c r="C343" s="5" t="s">
        <v>765</v>
      </c>
      <c r="D343" s="5" t="s">
        <v>27</v>
      </c>
      <c r="E343" s="5" t="s">
        <v>210</v>
      </c>
      <c r="F343" s="5">
        <v>27492749</v>
      </c>
      <c r="G343" s="96">
        <v>5</v>
      </c>
      <c r="H343" s="144">
        <v>5</v>
      </c>
      <c r="I343" s="96">
        <v>5</v>
      </c>
      <c r="J343" s="144">
        <v>2</v>
      </c>
      <c r="K343" s="97"/>
      <c r="L343" s="97"/>
      <c r="M343" s="96">
        <v>5</v>
      </c>
      <c r="N343" s="144">
        <v>3</v>
      </c>
      <c r="O343" s="96">
        <v>5</v>
      </c>
      <c r="P343" s="144">
        <v>2</v>
      </c>
      <c r="Q343" s="96">
        <v>20</v>
      </c>
      <c r="R343" s="144">
        <v>12</v>
      </c>
      <c r="S343" s="98">
        <v>16</v>
      </c>
      <c r="T343" s="145">
        <f t="shared" ref="T343" si="86">ABS(Q343-R343)</f>
        <v>8</v>
      </c>
      <c r="U343" s="145">
        <f t="shared" ref="U343" si="87">STDEV(Q343:R343)</f>
        <v>5.6568542494923806</v>
      </c>
      <c r="V343" s="45">
        <v>7</v>
      </c>
      <c r="W343" s="45">
        <f>AVERAGE(V343,R343,Q343)</f>
        <v>13</v>
      </c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</row>
    <row r="344" spans="1:33" ht="75" x14ac:dyDescent="0.2">
      <c r="A344" s="5" t="s">
        <v>865</v>
      </c>
      <c r="B344" s="5" t="s">
        <v>866</v>
      </c>
      <c r="C344" s="5" t="s">
        <v>697</v>
      </c>
      <c r="D344" s="5" t="s">
        <v>36</v>
      </c>
      <c r="E344" s="5" t="s">
        <v>210</v>
      </c>
      <c r="F344" s="5">
        <v>27084576</v>
      </c>
      <c r="G344" s="96">
        <v>3</v>
      </c>
      <c r="H344" s="5">
        <v>5</v>
      </c>
      <c r="I344" s="96">
        <v>2</v>
      </c>
      <c r="J344" s="5">
        <v>2</v>
      </c>
      <c r="K344" s="97"/>
      <c r="L344" s="97"/>
      <c r="M344" s="96">
        <v>3</v>
      </c>
      <c r="N344" s="5">
        <v>5</v>
      </c>
      <c r="O344" s="96">
        <v>3</v>
      </c>
      <c r="P344" s="5">
        <v>5</v>
      </c>
      <c r="Q344" s="96">
        <v>11</v>
      </c>
      <c r="R344" s="5">
        <v>17</v>
      </c>
      <c r="S344" s="98">
        <v>14</v>
      </c>
      <c r="T344" s="39">
        <f t="shared" ref="T344:T352" si="88">ABS(Q344-R344)</f>
        <v>6</v>
      </c>
      <c r="U344" s="39">
        <f t="shared" ref="U344:U352" si="89">STDEV(Q344:R344)</f>
        <v>4.2426406871192848</v>
      </c>
      <c r="V344" s="39"/>
      <c r="W344" s="39">
        <f>S344</f>
        <v>14</v>
      </c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ht="60" x14ac:dyDescent="0.2">
      <c r="A345" s="5" t="s">
        <v>1825</v>
      </c>
      <c r="B345" s="5" t="s">
        <v>867</v>
      </c>
      <c r="C345" s="5" t="s">
        <v>868</v>
      </c>
      <c r="D345" s="5" t="s">
        <v>40</v>
      </c>
      <c r="E345" s="5" t="s">
        <v>210</v>
      </c>
      <c r="F345" s="5">
        <v>27106251</v>
      </c>
      <c r="G345" s="96">
        <v>4</v>
      </c>
      <c r="H345" s="5">
        <v>3</v>
      </c>
      <c r="I345" s="96">
        <v>0</v>
      </c>
      <c r="J345" s="5">
        <v>0</v>
      </c>
      <c r="K345" s="97"/>
      <c r="L345" s="97"/>
      <c r="M345" s="96">
        <v>5</v>
      </c>
      <c r="N345" s="5">
        <v>3</v>
      </c>
      <c r="O345" s="96">
        <v>5</v>
      </c>
      <c r="P345" s="5">
        <v>4</v>
      </c>
      <c r="Q345" s="96">
        <f>O:O+M:M+I:I+G:G</f>
        <v>14</v>
      </c>
      <c r="R345" s="5">
        <v>10</v>
      </c>
      <c r="S345" s="98">
        <v>12</v>
      </c>
      <c r="T345" s="39">
        <f t="shared" si="88"/>
        <v>4</v>
      </c>
      <c r="U345" s="39">
        <f t="shared" si="89"/>
        <v>2.8284271247461903</v>
      </c>
      <c r="V345" s="39"/>
      <c r="W345" s="39">
        <f t="shared" ref="W345:W351" si="90">S345</f>
        <v>12</v>
      </c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ht="60" x14ac:dyDescent="0.2">
      <c r="A346" s="5" t="s">
        <v>869</v>
      </c>
      <c r="B346" s="5" t="s">
        <v>870</v>
      </c>
      <c r="C346" s="5" t="s">
        <v>871</v>
      </c>
      <c r="D346" s="5" t="s">
        <v>36</v>
      </c>
      <c r="E346" s="5" t="s">
        <v>210</v>
      </c>
      <c r="F346" s="5">
        <v>27099239</v>
      </c>
      <c r="G346" s="96">
        <v>5</v>
      </c>
      <c r="H346" s="5">
        <v>4</v>
      </c>
      <c r="I346" s="96">
        <v>2</v>
      </c>
      <c r="J346" s="5">
        <v>4</v>
      </c>
      <c r="K346" s="97"/>
      <c r="L346" s="97"/>
      <c r="M346" s="96">
        <v>5</v>
      </c>
      <c r="N346" s="5">
        <v>4</v>
      </c>
      <c r="O346" s="96">
        <v>5</v>
      </c>
      <c r="P346" s="5">
        <v>3</v>
      </c>
      <c r="Q346" s="96">
        <f>O:O+M:M+I:I+G:G</f>
        <v>17</v>
      </c>
      <c r="R346" s="5">
        <v>15</v>
      </c>
      <c r="S346" s="98">
        <v>16</v>
      </c>
      <c r="T346" s="39">
        <f t="shared" si="88"/>
        <v>2</v>
      </c>
      <c r="U346" s="39">
        <f t="shared" si="89"/>
        <v>1.4142135623730951</v>
      </c>
      <c r="V346" s="39"/>
      <c r="W346" s="39">
        <f t="shared" si="90"/>
        <v>16</v>
      </c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ht="105" x14ac:dyDescent="0.2">
      <c r="A347" s="5" t="s">
        <v>1826</v>
      </c>
      <c r="B347" s="5" t="s">
        <v>872</v>
      </c>
      <c r="C347" s="5" t="s">
        <v>873</v>
      </c>
      <c r="D347" s="5" t="s">
        <v>36</v>
      </c>
      <c r="E347" s="5" t="s">
        <v>210</v>
      </c>
      <c r="F347" s="5">
        <v>27088272</v>
      </c>
      <c r="G347" s="96">
        <v>3</v>
      </c>
      <c r="H347" s="5">
        <v>5</v>
      </c>
      <c r="I347" s="99">
        <v>1</v>
      </c>
      <c r="J347" s="5">
        <v>3</v>
      </c>
      <c r="K347" s="97"/>
      <c r="L347" s="97"/>
      <c r="M347" s="96">
        <v>4</v>
      </c>
      <c r="N347" s="5">
        <v>3</v>
      </c>
      <c r="O347" s="96">
        <v>2</v>
      </c>
      <c r="P347" s="5">
        <v>3</v>
      </c>
      <c r="Q347" s="96">
        <v>10</v>
      </c>
      <c r="R347" s="5">
        <v>14</v>
      </c>
      <c r="S347" s="98">
        <v>12</v>
      </c>
      <c r="T347" s="39">
        <f t="shared" si="88"/>
        <v>4</v>
      </c>
      <c r="U347" s="39">
        <f t="shared" si="89"/>
        <v>2.8284271247461903</v>
      </c>
      <c r="V347" s="39"/>
      <c r="W347" s="39">
        <f t="shared" si="90"/>
        <v>12</v>
      </c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ht="60" x14ac:dyDescent="0.2">
      <c r="A348" s="5" t="s">
        <v>874</v>
      </c>
      <c r="B348" s="5" t="s">
        <v>875</v>
      </c>
      <c r="C348" s="5" t="s">
        <v>274</v>
      </c>
      <c r="D348" s="5" t="s">
        <v>27</v>
      </c>
      <c r="E348" s="5" t="s">
        <v>210</v>
      </c>
      <c r="F348" s="5">
        <v>27516636</v>
      </c>
      <c r="G348" s="96">
        <v>5</v>
      </c>
      <c r="H348" s="5">
        <v>5</v>
      </c>
      <c r="I348" s="96">
        <v>5</v>
      </c>
      <c r="J348" s="5">
        <v>5</v>
      </c>
      <c r="K348" s="97"/>
      <c r="L348" s="97"/>
      <c r="M348" s="96">
        <v>5</v>
      </c>
      <c r="N348" s="5">
        <v>5</v>
      </c>
      <c r="O348" s="96">
        <v>5</v>
      </c>
      <c r="P348" s="5">
        <v>5</v>
      </c>
      <c r="Q348" s="96">
        <v>20</v>
      </c>
      <c r="R348" s="5">
        <v>20</v>
      </c>
      <c r="S348" s="98">
        <v>20</v>
      </c>
      <c r="T348" s="39">
        <f t="shared" si="88"/>
        <v>0</v>
      </c>
      <c r="U348" s="39">
        <f t="shared" si="89"/>
        <v>0</v>
      </c>
      <c r="V348" s="39"/>
      <c r="W348" s="39">
        <f t="shared" si="90"/>
        <v>20</v>
      </c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105" x14ac:dyDescent="0.2">
      <c r="A349" s="5" t="s">
        <v>876</v>
      </c>
      <c r="B349" s="5" t="s">
        <v>877</v>
      </c>
      <c r="C349" s="5" t="s">
        <v>878</v>
      </c>
      <c r="D349" s="5" t="s">
        <v>36</v>
      </c>
      <c r="E349" s="5" t="s">
        <v>210</v>
      </c>
      <c r="F349" s="5">
        <v>27080253</v>
      </c>
      <c r="G349" s="96">
        <v>1</v>
      </c>
      <c r="H349" s="5">
        <v>3</v>
      </c>
      <c r="I349" s="96">
        <v>2</v>
      </c>
      <c r="J349" s="5">
        <v>1</v>
      </c>
      <c r="K349" s="97"/>
      <c r="L349" s="97"/>
      <c r="M349" s="96">
        <v>2</v>
      </c>
      <c r="N349" s="5">
        <v>3</v>
      </c>
      <c r="O349" s="96">
        <v>1</v>
      </c>
      <c r="P349" s="5">
        <v>4</v>
      </c>
      <c r="Q349" s="96">
        <v>6</v>
      </c>
      <c r="R349" s="5">
        <v>11</v>
      </c>
      <c r="S349" s="98">
        <v>8.5</v>
      </c>
      <c r="T349" s="39">
        <f t="shared" si="88"/>
        <v>5</v>
      </c>
      <c r="U349" s="39">
        <f t="shared" si="89"/>
        <v>3.5355339059327378</v>
      </c>
      <c r="V349" s="39"/>
      <c r="W349" s="39">
        <f t="shared" si="90"/>
        <v>8.5</v>
      </c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ht="135" x14ac:dyDescent="0.2">
      <c r="A350" s="5" t="s">
        <v>1827</v>
      </c>
      <c r="B350" s="5" t="s">
        <v>879</v>
      </c>
      <c r="C350" s="5" t="s">
        <v>248</v>
      </c>
      <c r="D350" s="5" t="s">
        <v>40</v>
      </c>
      <c r="E350" s="5" t="s">
        <v>210</v>
      </c>
      <c r="F350" s="5">
        <v>27086173</v>
      </c>
      <c r="G350" s="96">
        <v>4</v>
      </c>
      <c r="H350" s="5">
        <v>4</v>
      </c>
      <c r="I350" s="96">
        <v>3</v>
      </c>
      <c r="J350" s="5">
        <v>3</v>
      </c>
      <c r="K350" s="97"/>
      <c r="L350" s="97"/>
      <c r="M350" s="96">
        <v>3</v>
      </c>
      <c r="N350" s="5">
        <v>3</v>
      </c>
      <c r="O350" s="96">
        <v>2</v>
      </c>
      <c r="P350" s="5">
        <v>3</v>
      </c>
      <c r="Q350" s="96">
        <v>12</v>
      </c>
      <c r="R350" s="5">
        <v>13</v>
      </c>
      <c r="S350" s="98">
        <v>12.5</v>
      </c>
      <c r="T350" s="39">
        <f t="shared" si="88"/>
        <v>1</v>
      </c>
      <c r="U350" s="39">
        <f t="shared" si="89"/>
        <v>0.70710678118654757</v>
      </c>
      <c r="V350" s="39"/>
      <c r="W350" s="39">
        <f t="shared" si="90"/>
        <v>12.5</v>
      </c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ht="75" x14ac:dyDescent="0.2">
      <c r="A351" s="5" t="s">
        <v>1828</v>
      </c>
      <c r="B351" s="5" t="s">
        <v>880</v>
      </c>
      <c r="C351" s="5" t="s">
        <v>881</v>
      </c>
      <c r="D351" s="5" t="s">
        <v>36</v>
      </c>
      <c r="E351" s="5" t="s">
        <v>210</v>
      </c>
      <c r="F351" s="5">
        <v>27091645</v>
      </c>
      <c r="G351" s="96">
        <v>3</v>
      </c>
      <c r="H351" s="5">
        <v>4</v>
      </c>
      <c r="I351" s="96">
        <v>0</v>
      </c>
      <c r="J351" s="5">
        <v>2</v>
      </c>
      <c r="K351" s="97"/>
      <c r="L351" s="97"/>
      <c r="M351" s="96">
        <v>2</v>
      </c>
      <c r="N351" s="5">
        <v>3</v>
      </c>
      <c r="O351" s="96">
        <v>3</v>
      </c>
      <c r="P351" s="5">
        <v>3</v>
      </c>
      <c r="Q351" s="96">
        <v>8</v>
      </c>
      <c r="R351" s="5">
        <v>12</v>
      </c>
      <c r="S351" s="98">
        <v>10</v>
      </c>
      <c r="T351" s="39">
        <f t="shared" si="88"/>
        <v>4</v>
      </c>
      <c r="U351" s="39">
        <f t="shared" si="89"/>
        <v>2.8284271247461903</v>
      </c>
      <c r="V351" s="39"/>
      <c r="W351" s="39">
        <f t="shared" si="90"/>
        <v>10</v>
      </c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s="66" customFormat="1" ht="60" x14ac:dyDescent="0.2">
      <c r="A352" s="5" t="s">
        <v>1829</v>
      </c>
      <c r="B352" s="5" t="s">
        <v>882</v>
      </c>
      <c r="C352" s="5" t="s">
        <v>883</v>
      </c>
      <c r="D352" s="5" t="s">
        <v>40</v>
      </c>
      <c r="E352" s="5" t="s">
        <v>210</v>
      </c>
      <c r="F352" s="5">
        <v>27216799</v>
      </c>
      <c r="G352" s="96">
        <v>2</v>
      </c>
      <c r="H352" s="144">
        <v>4</v>
      </c>
      <c r="I352" s="96">
        <v>0</v>
      </c>
      <c r="J352" s="144">
        <v>4</v>
      </c>
      <c r="K352" s="97"/>
      <c r="L352" s="97"/>
      <c r="M352" s="96">
        <v>3</v>
      </c>
      <c r="N352" s="144">
        <v>4</v>
      </c>
      <c r="O352" s="96">
        <v>5</v>
      </c>
      <c r="P352" s="144">
        <v>5</v>
      </c>
      <c r="Q352" s="96">
        <v>10</v>
      </c>
      <c r="R352" s="144">
        <v>17</v>
      </c>
      <c r="S352" s="98">
        <v>13.5</v>
      </c>
      <c r="T352" s="145">
        <f t="shared" si="88"/>
        <v>7</v>
      </c>
      <c r="U352" s="145">
        <f t="shared" si="89"/>
        <v>4.9497474683058327</v>
      </c>
      <c r="V352" s="45">
        <v>17</v>
      </c>
      <c r="W352" s="148">
        <f>AVERAGE(V352,R352,Q352)</f>
        <v>14.666666666666666</v>
      </c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</row>
    <row r="353" spans="1:33" ht="30" x14ac:dyDescent="0.2">
      <c r="A353" s="5" t="s">
        <v>884</v>
      </c>
      <c r="B353" s="5" t="s">
        <v>885</v>
      </c>
      <c r="C353" s="5" t="s">
        <v>886</v>
      </c>
      <c r="D353" s="5" t="s">
        <v>36</v>
      </c>
      <c r="E353" s="5" t="s">
        <v>210</v>
      </c>
      <c r="F353" s="5">
        <v>27063349</v>
      </c>
      <c r="G353" s="96">
        <v>5</v>
      </c>
      <c r="H353" s="5">
        <v>4</v>
      </c>
      <c r="I353" s="96">
        <v>2</v>
      </c>
      <c r="J353" s="5">
        <v>1</v>
      </c>
      <c r="K353" s="97"/>
      <c r="L353" s="97"/>
      <c r="M353" s="96">
        <v>5</v>
      </c>
      <c r="N353" s="5">
        <v>3</v>
      </c>
      <c r="O353" s="96">
        <v>5</v>
      </c>
      <c r="P353" s="5">
        <v>3</v>
      </c>
      <c r="Q353" s="96">
        <f>O:O+M:M+I:I+G:G</f>
        <v>17</v>
      </c>
      <c r="R353" s="5">
        <v>12</v>
      </c>
      <c r="S353" s="98">
        <v>14.5</v>
      </c>
      <c r="T353" s="39">
        <f t="shared" ref="T353:T375" si="91">ABS(Q353-R353)</f>
        <v>5</v>
      </c>
      <c r="U353" s="39">
        <f t="shared" ref="U353:U375" si="92">STDEV(Q353:R353)</f>
        <v>3.5355339059327378</v>
      </c>
      <c r="V353" s="39"/>
      <c r="W353" s="39">
        <f>S353</f>
        <v>14.5</v>
      </c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ht="45" x14ac:dyDescent="0.2">
      <c r="A354" s="5" t="s">
        <v>1830</v>
      </c>
      <c r="B354" s="5" t="s">
        <v>887</v>
      </c>
      <c r="C354" s="5" t="s">
        <v>881</v>
      </c>
      <c r="D354" s="5" t="s">
        <v>36</v>
      </c>
      <c r="E354" s="5" t="s">
        <v>210</v>
      </c>
      <c r="F354" s="5">
        <v>27087347</v>
      </c>
      <c r="G354" s="96">
        <v>2</v>
      </c>
      <c r="H354" s="5">
        <v>3</v>
      </c>
      <c r="I354" s="96">
        <v>0</v>
      </c>
      <c r="J354" s="5">
        <v>2</v>
      </c>
      <c r="K354" s="97"/>
      <c r="L354" s="97"/>
      <c r="M354" s="96">
        <v>2</v>
      </c>
      <c r="N354" s="5">
        <v>2</v>
      </c>
      <c r="O354" s="96">
        <v>2</v>
      </c>
      <c r="P354" s="5">
        <v>2</v>
      </c>
      <c r="Q354" s="96">
        <v>6</v>
      </c>
      <c r="R354" s="5">
        <v>9</v>
      </c>
      <c r="S354" s="98">
        <v>7.5</v>
      </c>
      <c r="T354" s="39">
        <f t="shared" si="91"/>
        <v>3</v>
      </c>
      <c r="U354" s="39">
        <f t="shared" si="92"/>
        <v>2.1213203435596424</v>
      </c>
      <c r="V354" s="39"/>
      <c r="W354" s="39">
        <f t="shared" ref="W354:W417" si="93">S354</f>
        <v>7.5</v>
      </c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ht="105" x14ac:dyDescent="0.2">
      <c r="A355" s="5" t="s">
        <v>1831</v>
      </c>
      <c r="B355" s="5" t="s">
        <v>888</v>
      </c>
      <c r="C355" s="5" t="s">
        <v>889</v>
      </c>
      <c r="D355" s="5" t="s">
        <v>36</v>
      </c>
      <c r="E355" s="5" t="s">
        <v>210</v>
      </c>
      <c r="F355" s="5">
        <v>27239622</v>
      </c>
      <c r="G355" s="96">
        <v>4</v>
      </c>
      <c r="H355" s="5">
        <v>5</v>
      </c>
      <c r="I355" s="96">
        <v>1</v>
      </c>
      <c r="J355" s="5">
        <v>4</v>
      </c>
      <c r="K355" s="97"/>
      <c r="L355" s="97"/>
      <c r="M355" s="96">
        <v>3</v>
      </c>
      <c r="N355" s="5">
        <v>4</v>
      </c>
      <c r="O355" s="96">
        <v>5</v>
      </c>
      <c r="P355" s="5">
        <v>5</v>
      </c>
      <c r="Q355" s="96">
        <v>13</v>
      </c>
      <c r="R355" s="5">
        <v>18</v>
      </c>
      <c r="S355" s="98">
        <v>15.5</v>
      </c>
      <c r="T355" s="39">
        <f t="shared" si="91"/>
        <v>5</v>
      </c>
      <c r="U355" s="39">
        <f t="shared" si="92"/>
        <v>3.5355339059327378</v>
      </c>
      <c r="V355" s="39"/>
      <c r="W355" s="39">
        <f t="shared" si="93"/>
        <v>15.5</v>
      </c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05" x14ac:dyDescent="0.2">
      <c r="A356" s="45" t="s">
        <v>890</v>
      </c>
      <c r="B356" s="5" t="s">
        <v>891</v>
      </c>
      <c r="C356" s="5" t="s">
        <v>892</v>
      </c>
      <c r="D356" s="5" t="s">
        <v>40</v>
      </c>
      <c r="E356" s="5" t="s">
        <v>210</v>
      </c>
      <c r="F356" s="5">
        <v>26735918</v>
      </c>
      <c r="G356" s="96">
        <v>5</v>
      </c>
      <c r="H356" s="5">
        <v>5</v>
      </c>
      <c r="I356" s="96">
        <v>4</v>
      </c>
      <c r="J356" s="5">
        <v>3</v>
      </c>
      <c r="K356" s="97"/>
      <c r="L356" s="97"/>
      <c r="M356" s="96">
        <v>4</v>
      </c>
      <c r="N356" s="5">
        <v>5</v>
      </c>
      <c r="O356" s="96">
        <v>5</v>
      </c>
      <c r="P356" s="5">
        <v>5</v>
      </c>
      <c r="Q356" s="96">
        <v>18</v>
      </c>
      <c r="R356" s="5">
        <v>18</v>
      </c>
      <c r="S356" s="98">
        <v>18</v>
      </c>
      <c r="T356" s="39">
        <f t="shared" si="91"/>
        <v>0</v>
      </c>
      <c r="U356" s="39">
        <f t="shared" si="92"/>
        <v>0</v>
      </c>
      <c r="V356" s="39"/>
      <c r="W356" s="39">
        <f t="shared" si="93"/>
        <v>18</v>
      </c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ht="90" x14ac:dyDescent="0.2">
      <c r="A357" s="5" t="s">
        <v>893</v>
      </c>
      <c r="B357" s="5" t="s">
        <v>894</v>
      </c>
      <c r="C357" s="5" t="s">
        <v>765</v>
      </c>
      <c r="D357" s="5" t="s">
        <v>36</v>
      </c>
      <c r="E357" s="5" t="s">
        <v>210</v>
      </c>
      <c r="F357" s="5">
        <v>26843271</v>
      </c>
      <c r="G357" s="96">
        <v>4</v>
      </c>
      <c r="H357" s="5">
        <v>5</v>
      </c>
      <c r="I357" s="96">
        <v>4</v>
      </c>
      <c r="J357" s="5">
        <v>2</v>
      </c>
      <c r="K357" s="97"/>
      <c r="L357" s="97"/>
      <c r="M357" s="96">
        <v>5</v>
      </c>
      <c r="N357" s="5">
        <v>5</v>
      </c>
      <c r="O357" s="96">
        <v>5</v>
      </c>
      <c r="P357" s="5">
        <v>4</v>
      </c>
      <c r="Q357" s="96">
        <v>18</v>
      </c>
      <c r="R357" s="5">
        <v>16</v>
      </c>
      <c r="S357" s="98">
        <v>17</v>
      </c>
      <c r="T357" s="39">
        <f t="shared" si="91"/>
        <v>2</v>
      </c>
      <c r="U357" s="39">
        <f t="shared" si="92"/>
        <v>1.4142135623730951</v>
      </c>
      <c r="V357" s="39"/>
      <c r="W357" s="39">
        <f t="shared" si="93"/>
        <v>17</v>
      </c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:33" ht="30" x14ac:dyDescent="0.2">
      <c r="A358" s="4" t="s">
        <v>896</v>
      </c>
      <c r="B358" s="4" t="s">
        <v>897</v>
      </c>
      <c r="C358" s="4" t="s">
        <v>898</v>
      </c>
      <c r="D358" s="4" t="s">
        <v>40</v>
      </c>
      <c r="E358" s="4" t="s">
        <v>210</v>
      </c>
      <c r="F358" s="4">
        <v>27921037</v>
      </c>
      <c r="G358" s="69">
        <v>3</v>
      </c>
      <c r="H358" s="5">
        <v>5</v>
      </c>
      <c r="I358" s="69">
        <v>3</v>
      </c>
      <c r="J358" s="73">
        <v>1</v>
      </c>
      <c r="K358" s="70"/>
      <c r="L358" s="70"/>
      <c r="M358" s="69">
        <v>4</v>
      </c>
      <c r="N358" s="5">
        <v>4</v>
      </c>
      <c r="O358" s="69">
        <v>4</v>
      </c>
      <c r="P358" s="5">
        <v>4</v>
      </c>
      <c r="Q358" s="69">
        <v>14</v>
      </c>
      <c r="R358" s="4">
        <v>14</v>
      </c>
      <c r="S358" s="77">
        <v>14</v>
      </c>
      <c r="T358" s="39">
        <f t="shared" si="91"/>
        <v>0</v>
      </c>
      <c r="U358" s="39">
        <f t="shared" si="92"/>
        <v>0</v>
      </c>
      <c r="V358" s="39"/>
      <c r="W358" s="39">
        <f t="shared" si="93"/>
        <v>14</v>
      </c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ht="90" x14ac:dyDescent="0.2">
      <c r="A359" s="4" t="s">
        <v>1832</v>
      </c>
      <c r="B359" s="4" t="s">
        <v>899</v>
      </c>
      <c r="C359" s="4" t="s">
        <v>900</v>
      </c>
      <c r="D359" s="4" t="s">
        <v>36</v>
      </c>
      <c r="E359" s="4" t="s">
        <v>210</v>
      </c>
      <c r="F359" s="4">
        <v>27648063</v>
      </c>
      <c r="G359" s="69">
        <v>5</v>
      </c>
      <c r="H359" s="5">
        <v>5</v>
      </c>
      <c r="I359" s="69">
        <v>2</v>
      </c>
      <c r="J359" s="5">
        <v>2</v>
      </c>
      <c r="K359" s="70"/>
      <c r="L359" s="70"/>
      <c r="M359" s="69">
        <v>5</v>
      </c>
      <c r="N359" s="5">
        <v>5</v>
      </c>
      <c r="O359" s="69">
        <v>4</v>
      </c>
      <c r="P359" s="5">
        <v>5</v>
      </c>
      <c r="Q359" s="69">
        <v>16</v>
      </c>
      <c r="R359" s="4">
        <v>17</v>
      </c>
      <c r="S359" s="77">
        <v>16.5</v>
      </c>
      <c r="T359" s="39">
        <f t="shared" si="91"/>
        <v>1</v>
      </c>
      <c r="U359" s="39">
        <f t="shared" si="92"/>
        <v>0.70710678118654757</v>
      </c>
      <c r="V359" s="39"/>
      <c r="W359" s="39">
        <f t="shared" si="93"/>
        <v>16.5</v>
      </c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ht="120" x14ac:dyDescent="0.2">
      <c r="A360" s="4" t="s">
        <v>1758</v>
      </c>
      <c r="B360" s="4" t="s">
        <v>901</v>
      </c>
      <c r="C360" s="4" t="s">
        <v>902</v>
      </c>
      <c r="D360" s="4" t="s">
        <v>36</v>
      </c>
      <c r="E360" s="4" t="s">
        <v>210</v>
      </c>
      <c r="F360" s="4">
        <v>27617165</v>
      </c>
      <c r="G360" s="69">
        <v>3</v>
      </c>
      <c r="H360" s="5">
        <v>2</v>
      </c>
      <c r="I360" s="76">
        <v>1</v>
      </c>
      <c r="J360" s="5">
        <v>2</v>
      </c>
      <c r="K360" s="70"/>
      <c r="L360" s="70"/>
      <c r="M360" s="69">
        <v>3</v>
      </c>
      <c r="N360" s="5">
        <v>2</v>
      </c>
      <c r="O360" s="69">
        <v>2</v>
      </c>
      <c r="P360" s="5">
        <v>2</v>
      </c>
      <c r="Q360" s="69">
        <v>9</v>
      </c>
      <c r="R360" s="4">
        <v>8</v>
      </c>
      <c r="S360" s="77">
        <v>8.5</v>
      </c>
      <c r="T360" s="39">
        <f t="shared" si="91"/>
        <v>1</v>
      </c>
      <c r="U360" s="39">
        <f t="shared" si="92"/>
        <v>0.70710678118654757</v>
      </c>
      <c r="V360" s="39"/>
      <c r="W360" s="39">
        <f t="shared" si="93"/>
        <v>8.5</v>
      </c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:33" ht="90" x14ac:dyDescent="0.2">
      <c r="A361" s="4" t="s">
        <v>1833</v>
      </c>
      <c r="B361" s="4" t="s">
        <v>903</v>
      </c>
      <c r="C361" s="4" t="s">
        <v>902</v>
      </c>
      <c r="D361" s="4" t="s">
        <v>36</v>
      </c>
      <c r="E361" s="4" t="s">
        <v>210</v>
      </c>
      <c r="F361" s="4">
        <v>27617674</v>
      </c>
      <c r="G361" s="69">
        <v>4</v>
      </c>
      <c r="H361" s="5">
        <v>5</v>
      </c>
      <c r="I361" s="69">
        <v>3</v>
      </c>
      <c r="J361" s="5">
        <v>3</v>
      </c>
      <c r="K361" s="70"/>
      <c r="L361" s="70"/>
      <c r="M361" s="69">
        <v>3</v>
      </c>
      <c r="N361" s="5">
        <v>5</v>
      </c>
      <c r="O361" s="69">
        <v>2</v>
      </c>
      <c r="P361" s="5">
        <v>5</v>
      </c>
      <c r="Q361" s="69">
        <v>12</v>
      </c>
      <c r="R361" s="4">
        <v>18</v>
      </c>
      <c r="S361" s="77">
        <v>15</v>
      </c>
      <c r="T361" s="39">
        <f t="shared" si="91"/>
        <v>6</v>
      </c>
      <c r="U361" s="39">
        <f t="shared" si="92"/>
        <v>4.2426406871192848</v>
      </c>
      <c r="V361" s="39"/>
      <c r="W361" s="39">
        <f>S361</f>
        <v>15</v>
      </c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:33" ht="45" x14ac:dyDescent="0.2">
      <c r="A362" s="4" t="s">
        <v>904</v>
      </c>
      <c r="B362" s="4" t="s">
        <v>905</v>
      </c>
      <c r="C362" s="4" t="s">
        <v>906</v>
      </c>
      <c r="D362" s="4" t="s">
        <v>40</v>
      </c>
      <c r="E362" s="4" t="s">
        <v>210</v>
      </c>
      <c r="F362" s="4">
        <v>27942339</v>
      </c>
      <c r="G362" s="69">
        <v>3</v>
      </c>
      <c r="H362" s="5">
        <v>5</v>
      </c>
      <c r="I362" s="69">
        <v>3</v>
      </c>
      <c r="J362" s="5">
        <v>1</v>
      </c>
      <c r="K362" s="70"/>
      <c r="L362" s="70"/>
      <c r="M362" s="69">
        <v>5</v>
      </c>
      <c r="N362" s="5">
        <v>3</v>
      </c>
      <c r="O362" s="69">
        <v>5</v>
      </c>
      <c r="P362" s="5">
        <v>4</v>
      </c>
      <c r="Q362" s="69">
        <v>16</v>
      </c>
      <c r="R362" s="4">
        <v>13</v>
      </c>
      <c r="S362" s="77">
        <v>14.5</v>
      </c>
      <c r="T362" s="39">
        <f t="shared" si="91"/>
        <v>3</v>
      </c>
      <c r="U362" s="39">
        <f t="shared" si="92"/>
        <v>2.1213203435596424</v>
      </c>
      <c r="V362" s="39"/>
      <c r="W362" s="39">
        <f t="shared" si="93"/>
        <v>14.5</v>
      </c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:33" ht="135" x14ac:dyDescent="0.2">
      <c r="A363" s="4" t="s">
        <v>907</v>
      </c>
      <c r="B363" s="4" t="s">
        <v>908</v>
      </c>
      <c r="C363" s="4" t="s">
        <v>909</v>
      </c>
      <c r="D363" s="4" t="s">
        <v>36</v>
      </c>
      <c r="E363" s="4" t="s">
        <v>210</v>
      </c>
      <c r="F363" s="4">
        <v>27917377</v>
      </c>
      <c r="G363" s="69">
        <v>2</v>
      </c>
      <c r="H363" s="5">
        <v>4</v>
      </c>
      <c r="I363" s="69">
        <v>2</v>
      </c>
      <c r="J363" s="5">
        <v>1</v>
      </c>
      <c r="K363" s="70"/>
      <c r="L363" s="70"/>
      <c r="M363" s="69">
        <v>3</v>
      </c>
      <c r="N363" s="5">
        <v>4</v>
      </c>
      <c r="O363" s="69">
        <v>3</v>
      </c>
      <c r="P363" s="5">
        <v>4</v>
      </c>
      <c r="Q363" s="69">
        <f>G363+I363+M363+O363</f>
        <v>10</v>
      </c>
      <c r="R363" s="4">
        <v>13</v>
      </c>
      <c r="S363" s="77">
        <v>11.5</v>
      </c>
      <c r="T363" s="39">
        <f t="shared" si="91"/>
        <v>3</v>
      </c>
      <c r="U363" s="39">
        <f t="shared" si="92"/>
        <v>2.1213203435596424</v>
      </c>
      <c r="V363" s="39"/>
      <c r="W363" s="39">
        <f t="shared" si="93"/>
        <v>11.5</v>
      </c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:33" ht="45" x14ac:dyDescent="0.2">
      <c r="A364" s="4" t="s">
        <v>1834</v>
      </c>
      <c r="B364" s="4" t="s">
        <v>911</v>
      </c>
      <c r="C364" s="4" t="s">
        <v>912</v>
      </c>
      <c r="D364" s="4" t="s">
        <v>36</v>
      </c>
      <c r="E364" s="4" t="s">
        <v>210</v>
      </c>
      <c r="F364" s="4">
        <v>27656857</v>
      </c>
      <c r="G364" s="69">
        <v>5</v>
      </c>
      <c r="H364" s="5">
        <v>5</v>
      </c>
      <c r="I364" s="69">
        <v>3</v>
      </c>
      <c r="J364" s="5">
        <v>2</v>
      </c>
      <c r="K364" s="70"/>
      <c r="L364" s="70"/>
      <c r="M364" s="69">
        <v>5</v>
      </c>
      <c r="N364" s="5">
        <v>3</v>
      </c>
      <c r="O364" s="69">
        <v>5</v>
      </c>
      <c r="P364" s="5">
        <v>4</v>
      </c>
      <c r="Q364" s="69">
        <v>18</v>
      </c>
      <c r="R364" s="4">
        <v>14</v>
      </c>
      <c r="S364" s="77">
        <v>16</v>
      </c>
      <c r="T364" s="39">
        <f t="shared" si="91"/>
        <v>4</v>
      </c>
      <c r="U364" s="39">
        <f t="shared" si="92"/>
        <v>2.8284271247461903</v>
      </c>
      <c r="V364" s="39"/>
      <c r="W364" s="39">
        <f t="shared" si="93"/>
        <v>16</v>
      </c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ht="60" x14ac:dyDescent="0.2">
      <c r="A365" s="4" t="s">
        <v>913</v>
      </c>
      <c r="B365" s="4" t="s">
        <v>914</v>
      </c>
      <c r="C365" s="4" t="s">
        <v>32</v>
      </c>
      <c r="D365" s="4" t="s">
        <v>27</v>
      </c>
      <c r="E365" s="4" t="s">
        <v>210</v>
      </c>
      <c r="F365" s="4">
        <v>27938460</v>
      </c>
      <c r="G365" s="69">
        <v>5</v>
      </c>
      <c r="H365" s="5">
        <v>5</v>
      </c>
      <c r="I365" s="69">
        <v>3</v>
      </c>
      <c r="J365" s="5">
        <v>3</v>
      </c>
      <c r="K365" s="70"/>
      <c r="L365" s="70"/>
      <c r="M365" s="69">
        <v>5</v>
      </c>
      <c r="N365" s="5">
        <v>2</v>
      </c>
      <c r="O365" s="69">
        <v>5</v>
      </c>
      <c r="P365" s="5">
        <v>3</v>
      </c>
      <c r="Q365" s="69">
        <f>G365+I365+M365+O365</f>
        <v>18</v>
      </c>
      <c r="R365" s="4">
        <v>13</v>
      </c>
      <c r="S365" s="77">
        <v>15.5</v>
      </c>
      <c r="T365" s="39">
        <f t="shared" si="91"/>
        <v>5</v>
      </c>
      <c r="U365" s="39">
        <f t="shared" si="92"/>
        <v>3.5355339059327378</v>
      </c>
      <c r="V365" s="39"/>
      <c r="W365" s="39">
        <f t="shared" si="93"/>
        <v>15.5</v>
      </c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:33" ht="90" x14ac:dyDescent="0.2">
      <c r="A366" s="4" t="s">
        <v>915</v>
      </c>
      <c r="B366" s="4" t="s">
        <v>916</v>
      </c>
      <c r="C366" s="4" t="s">
        <v>917</v>
      </c>
      <c r="D366" s="4" t="s">
        <v>36</v>
      </c>
      <c r="E366" s="4" t="s">
        <v>210</v>
      </c>
      <c r="F366" s="4">
        <v>26931769</v>
      </c>
      <c r="G366" s="69">
        <v>3</v>
      </c>
      <c r="H366" s="5">
        <v>5</v>
      </c>
      <c r="I366" s="69">
        <v>3</v>
      </c>
      <c r="J366" s="5">
        <v>0</v>
      </c>
      <c r="K366" s="70"/>
      <c r="L366" s="70"/>
      <c r="M366" s="69">
        <v>5</v>
      </c>
      <c r="N366" s="5">
        <v>5</v>
      </c>
      <c r="O366" s="69">
        <v>5</v>
      </c>
      <c r="P366" s="5">
        <v>4</v>
      </c>
      <c r="Q366" s="69">
        <v>16</v>
      </c>
      <c r="R366" s="4">
        <v>14</v>
      </c>
      <c r="S366" s="77">
        <v>15</v>
      </c>
      <c r="T366" s="39">
        <f t="shared" si="91"/>
        <v>2</v>
      </c>
      <c r="U366" s="39">
        <f t="shared" si="92"/>
        <v>1.4142135623730951</v>
      </c>
      <c r="V366" s="39"/>
      <c r="W366" s="39">
        <f t="shared" si="93"/>
        <v>15</v>
      </c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:33" ht="60" x14ac:dyDescent="0.2">
      <c r="A367" s="5" t="s">
        <v>918</v>
      </c>
      <c r="B367" s="5" t="s">
        <v>919</v>
      </c>
      <c r="C367" s="5" t="s">
        <v>32</v>
      </c>
      <c r="D367" s="5" t="s">
        <v>40</v>
      </c>
      <c r="E367" s="4" t="s">
        <v>210</v>
      </c>
      <c r="F367" s="4">
        <v>27938449</v>
      </c>
      <c r="G367" s="69">
        <v>5</v>
      </c>
      <c r="H367" s="5">
        <v>4</v>
      </c>
      <c r="I367" s="69">
        <v>3</v>
      </c>
      <c r="J367" s="5">
        <v>3</v>
      </c>
      <c r="K367" s="70"/>
      <c r="L367" s="70"/>
      <c r="M367" s="69">
        <v>5</v>
      </c>
      <c r="N367" s="5">
        <v>5</v>
      </c>
      <c r="O367" s="69">
        <v>5</v>
      </c>
      <c r="P367" s="5">
        <v>4</v>
      </c>
      <c r="Q367" s="69">
        <f>G367+I367+M367+O367</f>
        <v>18</v>
      </c>
      <c r="R367" s="5">
        <v>16</v>
      </c>
      <c r="S367" s="77">
        <v>17</v>
      </c>
      <c r="T367" s="39">
        <f t="shared" si="91"/>
        <v>2</v>
      </c>
      <c r="U367" s="39">
        <f t="shared" si="92"/>
        <v>1.4142135623730951</v>
      </c>
      <c r="V367" s="39"/>
      <c r="W367" s="39">
        <f>S367</f>
        <v>17</v>
      </c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:33" ht="75" x14ac:dyDescent="0.2">
      <c r="A368" s="4" t="s">
        <v>1835</v>
      </c>
      <c r="B368" s="4" t="s">
        <v>985</v>
      </c>
      <c r="C368" s="4" t="s">
        <v>986</v>
      </c>
      <c r="D368" s="4" t="s">
        <v>40</v>
      </c>
      <c r="E368" s="4" t="s">
        <v>28</v>
      </c>
      <c r="F368" s="4">
        <v>27686813</v>
      </c>
      <c r="G368" s="70"/>
      <c r="H368" s="70"/>
      <c r="I368" s="69">
        <v>3</v>
      </c>
      <c r="J368" s="5">
        <v>2</v>
      </c>
      <c r="K368" s="69">
        <v>3</v>
      </c>
      <c r="L368" s="5">
        <v>5</v>
      </c>
      <c r="M368" s="69">
        <v>4</v>
      </c>
      <c r="N368" s="5">
        <v>5</v>
      </c>
      <c r="O368" s="69">
        <v>3</v>
      </c>
      <c r="P368" s="5">
        <v>5</v>
      </c>
      <c r="Q368" s="69">
        <v>13</v>
      </c>
      <c r="R368" s="4">
        <v>17</v>
      </c>
      <c r="S368" s="77">
        <v>15</v>
      </c>
      <c r="T368" s="39">
        <f t="shared" si="91"/>
        <v>4</v>
      </c>
      <c r="U368" s="39">
        <f t="shared" si="92"/>
        <v>2.8284271247461903</v>
      </c>
      <c r="V368" s="39"/>
      <c r="W368" s="39">
        <f t="shared" si="93"/>
        <v>15</v>
      </c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ht="120" x14ac:dyDescent="0.2">
      <c r="A369" s="4" t="s">
        <v>1836</v>
      </c>
      <c r="B369" s="4" t="s">
        <v>987</v>
      </c>
      <c r="C369" s="4" t="s">
        <v>969</v>
      </c>
      <c r="D369" s="4" t="s">
        <v>40</v>
      </c>
      <c r="E369" s="4" t="s">
        <v>28</v>
      </c>
      <c r="F369" s="4">
        <v>27800116</v>
      </c>
      <c r="G369" s="70"/>
      <c r="H369" s="70"/>
      <c r="I369" s="69">
        <v>1</v>
      </c>
      <c r="J369" s="5">
        <v>1</v>
      </c>
      <c r="K369" s="69">
        <v>3</v>
      </c>
      <c r="L369" s="5">
        <v>3</v>
      </c>
      <c r="M369" s="69">
        <v>5</v>
      </c>
      <c r="N369" s="5">
        <v>2</v>
      </c>
      <c r="O369" s="69">
        <v>5</v>
      </c>
      <c r="P369" s="5">
        <v>4</v>
      </c>
      <c r="Q369" s="69">
        <f>I369+K369+M369+O369</f>
        <v>14</v>
      </c>
      <c r="R369" s="4">
        <v>10</v>
      </c>
      <c r="S369" s="77">
        <v>12</v>
      </c>
      <c r="T369" s="39">
        <f t="shared" si="91"/>
        <v>4</v>
      </c>
      <c r="U369" s="39">
        <f t="shared" si="92"/>
        <v>2.8284271247461903</v>
      </c>
      <c r="V369" s="39"/>
      <c r="W369" s="39">
        <f t="shared" si="93"/>
        <v>12</v>
      </c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:33" ht="45" x14ac:dyDescent="0.2">
      <c r="A370" s="4" t="s">
        <v>989</v>
      </c>
      <c r="B370" s="4" t="s">
        <v>990</v>
      </c>
      <c r="C370" s="4" t="s">
        <v>533</v>
      </c>
      <c r="D370" s="4" t="s">
        <v>40</v>
      </c>
      <c r="E370" s="4" t="s">
        <v>28</v>
      </c>
      <c r="F370" s="4">
        <v>25571957</v>
      </c>
      <c r="G370" s="70"/>
      <c r="H370" s="70"/>
      <c r="I370" s="69">
        <v>2</v>
      </c>
      <c r="J370" s="5">
        <v>3</v>
      </c>
      <c r="K370" s="69">
        <v>4</v>
      </c>
      <c r="L370" s="5">
        <v>1</v>
      </c>
      <c r="M370" s="69">
        <v>4</v>
      </c>
      <c r="N370" s="5">
        <v>5</v>
      </c>
      <c r="O370" s="69">
        <v>4</v>
      </c>
      <c r="P370" s="5">
        <v>4</v>
      </c>
      <c r="Q370" s="69">
        <v>14</v>
      </c>
      <c r="R370" s="4">
        <v>13</v>
      </c>
      <c r="S370" s="77">
        <v>13.5</v>
      </c>
      <c r="T370" s="39">
        <f t="shared" si="91"/>
        <v>1</v>
      </c>
      <c r="U370" s="39">
        <f t="shared" si="92"/>
        <v>0.70710678118654757</v>
      </c>
      <c r="V370" s="39"/>
      <c r="W370" s="39">
        <f t="shared" si="93"/>
        <v>13.5</v>
      </c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ht="105" x14ac:dyDescent="0.2">
      <c r="A371" s="4" t="s">
        <v>991</v>
      </c>
      <c r="B371" s="4" t="s">
        <v>992</v>
      </c>
      <c r="C371" s="4" t="s">
        <v>32</v>
      </c>
      <c r="D371" s="4" t="s">
        <v>36</v>
      </c>
      <c r="E371" s="4" t="s">
        <v>28</v>
      </c>
      <c r="F371" s="4">
        <v>27964768</v>
      </c>
      <c r="G371" s="71"/>
      <c r="H371" s="70"/>
      <c r="I371" s="72">
        <v>1</v>
      </c>
      <c r="J371" s="5">
        <v>2</v>
      </c>
      <c r="K371" s="72">
        <v>5</v>
      </c>
      <c r="L371" s="5">
        <v>3</v>
      </c>
      <c r="M371" s="72">
        <v>5</v>
      </c>
      <c r="N371" s="5">
        <v>4</v>
      </c>
      <c r="O371" s="72">
        <v>5</v>
      </c>
      <c r="P371" s="5">
        <v>5</v>
      </c>
      <c r="Q371" s="69">
        <f>I371+K371+M371+O371</f>
        <v>16</v>
      </c>
      <c r="R371" s="4">
        <v>14</v>
      </c>
      <c r="S371" s="77">
        <v>15</v>
      </c>
      <c r="T371" s="39">
        <f t="shared" si="91"/>
        <v>2</v>
      </c>
      <c r="U371" s="39">
        <f t="shared" si="92"/>
        <v>1.4142135623730951</v>
      </c>
      <c r="V371" s="39"/>
      <c r="W371" s="39">
        <f t="shared" si="93"/>
        <v>15</v>
      </c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:33" ht="75" x14ac:dyDescent="0.2">
      <c r="A372" s="4" t="s">
        <v>1837</v>
      </c>
      <c r="B372" s="4" t="s">
        <v>993</v>
      </c>
      <c r="C372" s="4" t="s">
        <v>994</v>
      </c>
      <c r="D372" s="4" t="s">
        <v>40</v>
      </c>
      <c r="E372" s="4" t="s">
        <v>28</v>
      </c>
      <c r="F372" s="4">
        <v>27663651</v>
      </c>
      <c r="G372" s="70"/>
      <c r="H372" s="70"/>
      <c r="I372" s="76">
        <v>1</v>
      </c>
      <c r="J372" s="5">
        <v>1</v>
      </c>
      <c r="K372" s="69">
        <v>1</v>
      </c>
      <c r="L372" s="5">
        <v>3</v>
      </c>
      <c r="M372" s="69">
        <v>3</v>
      </c>
      <c r="N372" s="5">
        <v>1</v>
      </c>
      <c r="O372" s="69">
        <v>2</v>
      </c>
      <c r="P372" s="5">
        <v>3</v>
      </c>
      <c r="Q372" s="69">
        <v>7</v>
      </c>
      <c r="R372" s="4">
        <v>8</v>
      </c>
      <c r="S372" s="77">
        <v>7.5</v>
      </c>
      <c r="T372" s="39">
        <f t="shared" si="91"/>
        <v>1</v>
      </c>
      <c r="U372" s="39">
        <f t="shared" si="92"/>
        <v>0.70710678118654757</v>
      </c>
      <c r="V372" s="39"/>
      <c r="W372" s="39">
        <f t="shared" si="93"/>
        <v>7.5</v>
      </c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:33" ht="120" x14ac:dyDescent="0.2">
      <c r="A373" s="4" t="s">
        <v>995</v>
      </c>
      <c r="B373" s="4" t="s">
        <v>996</v>
      </c>
      <c r="C373" s="4" t="s">
        <v>32</v>
      </c>
      <c r="D373" s="4" t="s">
        <v>27</v>
      </c>
      <c r="E373" s="4" t="s">
        <v>28</v>
      </c>
      <c r="F373" s="4">
        <v>27510543</v>
      </c>
      <c r="G373" s="70"/>
      <c r="H373" s="74"/>
      <c r="I373" s="69">
        <v>1</v>
      </c>
      <c r="J373" s="73">
        <v>1</v>
      </c>
      <c r="K373" s="69">
        <v>4</v>
      </c>
      <c r="L373" s="73">
        <v>3</v>
      </c>
      <c r="M373" s="69">
        <v>5</v>
      </c>
      <c r="N373" s="73">
        <v>2</v>
      </c>
      <c r="O373" s="69">
        <v>5</v>
      </c>
      <c r="P373" s="73">
        <v>3</v>
      </c>
      <c r="Q373" s="69">
        <f>I373+K373+M373+O373</f>
        <v>15</v>
      </c>
      <c r="R373" s="4">
        <v>9</v>
      </c>
      <c r="S373" s="77">
        <v>12</v>
      </c>
      <c r="T373" s="39">
        <f t="shared" si="91"/>
        <v>6</v>
      </c>
      <c r="U373" s="39">
        <f t="shared" si="92"/>
        <v>4.2426406871192848</v>
      </c>
      <c r="V373" s="39"/>
      <c r="W373" s="39">
        <f>S373</f>
        <v>12</v>
      </c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ht="120" x14ac:dyDescent="0.2">
      <c r="A374" s="4" t="s">
        <v>997</v>
      </c>
      <c r="B374" s="4" t="s">
        <v>998</v>
      </c>
      <c r="C374" s="4" t="s">
        <v>356</v>
      </c>
      <c r="D374" s="4" t="s">
        <v>36</v>
      </c>
      <c r="E374" s="4" t="s">
        <v>28</v>
      </c>
      <c r="F374" s="4">
        <v>27255939</v>
      </c>
      <c r="G374" s="70"/>
      <c r="H374" s="70"/>
      <c r="I374" s="69">
        <v>3</v>
      </c>
      <c r="J374" s="5">
        <v>2</v>
      </c>
      <c r="K374" s="69">
        <v>3</v>
      </c>
      <c r="L374" s="5">
        <v>4</v>
      </c>
      <c r="M374" s="69">
        <v>5</v>
      </c>
      <c r="N374" s="5">
        <v>4</v>
      </c>
      <c r="O374" s="69">
        <v>4</v>
      </c>
      <c r="P374" s="5">
        <v>4</v>
      </c>
      <c r="Q374" s="69">
        <v>15</v>
      </c>
      <c r="R374" s="4">
        <v>14</v>
      </c>
      <c r="S374" s="77">
        <v>14.5</v>
      </c>
      <c r="T374" s="39">
        <f t="shared" si="91"/>
        <v>1</v>
      </c>
      <c r="U374" s="39">
        <f t="shared" si="92"/>
        <v>0.70710678118654757</v>
      </c>
      <c r="V374" s="39"/>
      <c r="W374" s="39">
        <f t="shared" si="93"/>
        <v>14.5</v>
      </c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ht="60" x14ac:dyDescent="0.2">
      <c r="A375" s="4" t="s">
        <v>999</v>
      </c>
      <c r="B375" s="4" t="s">
        <v>1000</v>
      </c>
      <c r="C375" s="4" t="s">
        <v>32</v>
      </c>
      <c r="D375" s="4" t="s">
        <v>27</v>
      </c>
      <c r="E375" s="4" t="s">
        <v>28</v>
      </c>
      <c r="F375" s="4">
        <v>27890031</v>
      </c>
      <c r="G375" s="70"/>
      <c r="H375" s="70"/>
      <c r="I375" s="69">
        <v>1</v>
      </c>
      <c r="J375" s="5">
        <v>2</v>
      </c>
      <c r="K375" s="69">
        <v>4</v>
      </c>
      <c r="L375" s="5">
        <v>3</v>
      </c>
      <c r="M375" s="69">
        <v>3</v>
      </c>
      <c r="N375" s="5">
        <v>3</v>
      </c>
      <c r="O375" s="69">
        <v>5</v>
      </c>
      <c r="P375" s="5">
        <v>5</v>
      </c>
      <c r="Q375" s="69">
        <f>I375+K375+M375+O375</f>
        <v>13</v>
      </c>
      <c r="R375" s="4">
        <v>13</v>
      </c>
      <c r="S375" s="77">
        <v>13</v>
      </c>
      <c r="T375" s="39">
        <f t="shared" si="91"/>
        <v>0</v>
      </c>
      <c r="U375" s="39">
        <f t="shared" si="92"/>
        <v>0</v>
      </c>
      <c r="V375" s="39"/>
      <c r="W375" s="39">
        <f t="shared" si="93"/>
        <v>13</v>
      </c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s="8" customFormat="1" ht="75" x14ac:dyDescent="0.2">
      <c r="A376" s="4" t="s">
        <v>1001</v>
      </c>
      <c r="B376" s="4" t="s">
        <v>1002</v>
      </c>
      <c r="C376" s="4" t="s">
        <v>32</v>
      </c>
      <c r="D376" s="4" t="s">
        <v>27</v>
      </c>
      <c r="E376" s="5" t="s">
        <v>28</v>
      </c>
      <c r="F376" s="5">
        <v>28003036</v>
      </c>
      <c r="G376" s="70"/>
      <c r="H376" s="70"/>
      <c r="I376" s="69">
        <v>3</v>
      </c>
      <c r="J376" s="5">
        <v>2</v>
      </c>
      <c r="K376" s="69">
        <v>5</v>
      </c>
      <c r="L376" s="5">
        <v>2</v>
      </c>
      <c r="M376" s="69">
        <v>5</v>
      </c>
      <c r="N376" s="5">
        <v>2</v>
      </c>
      <c r="O376" s="69">
        <v>5</v>
      </c>
      <c r="P376" s="5">
        <v>3</v>
      </c>
      <c r="Q376" s="69">
        <v>18</v>
      </c>
      <c r="R376" s="4">
        <v>9</v>
      </c>
      <c r="S376" s="77">
        <v>13.5</v>
      </c>
      <c r="T376" s="4">
        <v>9</v>
      </c>
      <c r="U376" s="4">
        <v>6.36</v>
      </c>
      <c r="V376" s="4">
        <v>9</v>
      </c>
      <c r="W376" s="39">
        <f>AVERAGE(V376,R376,Q376)</f>
        <v>12</v>
      </c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60" x14ac:dyDescent="0.2">
      <c r="A377" s="4" t="s">
        <v>1838</v>
      </c>
      <c r="B377" s="4" t="s">
        <v>1003</v>
      </c>
      <c r="C377" s="4" t="s">
        <v>1004</v>
      </c>
      <c r="D377" s="4" t="s">
        <v>36</v>
      </c>
      <c r="E377" s="4" t="s">
        <v>28</v>
      </c>
      <c r="F377" s="4">
        <v>27662373</v>
      </c>
      <c r="G377" s="70"/>
      <c r="H377" s="70"/>
      <c r="I377" s="69">
        <v>2</v>
      </c>
      <c r="J377" s="5">
        <v>2</v>
      </c>
      <c r="K377" s="69">
        <v>5</v>
      </c>
      <c r="L377" s="5">
        <v>5</v>
      </c>
      <c r="M377" s="69">
        <v>3</v>
      </c>
      <c r="N377" s="5">
        <v>5</v>
      </c>
      <c r="O377" s="69">
        <v>3</v>
      </c>
      <c r="P377" s="5">
        <v>5</v>
      </c>
      <c r="Q377" s="69">
        <v>11</v>
      </c>
      <c r="R377" s="4">
        <v>17</v>
      </c>
      <c r="S377" s="77">
        <v>14</v>
      </c>
      <c r="T377" s="39">
        <f t="shared" ref="T377:T418" si="94">ABS(Q377-R377)</f>
        <v>6</v>
      </c>
      <c r="U377" s="39">
        <f t="shared" ref="U377:U419" si="95">STDEV(Q377:R377)</f>
        <v>4.2426406871192848</v>
      </c>
      <c r="V377" s="39"/>
      <c r="W377" s="39">
        <f t="shared" si="93"/>
        <v>14</v>
      </c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:33" ht="120" x14ac:dyDescent="0.2">
      <c r="A378" s="4" t="s">
        <v>1839</v>
      </c>
      <c r="B378" s="4" t="s">
        <v>1005</v>
      </c>
      <c r="C378" s="4" t="s">
        <v>1006</v>
      </c>
      <c r="D378" s="4" t="s">
        <v>40</v>
      </c>
      <c r="E378" s="4" t="s">
        <v>28</v>
      </c>
      <c r="F378" s="4">
        <v>27614873</v>
      </c>
      <c r="G378" s="70"/>
      <c r="H378" s="70"/>
      <c r="I378" s="69">
        <v>5</v>
      </c>
      <c r="J378" s="5">
        <v>5</v>
      </c>
      <c r="K378" s="69">
        <v>4</v>
      </c>
      <c r="L378" s="5">
        <v>5</v>
      </c>
      <c r="M378" s="69">
        <v>5</v>
      </c>
      <c r="N378" s="5">
        <v>5</v>
      </c>
      <c r="O378" s="69">
        <v>4</v>
      </c>
      <c r="P378" s="5">
        <v>5</v>
      </c>
      <c r="Q378" s="69">
        <v>18</v>
      </c>
      <c r="R378" s="4">
        <v>20</v>
      </c>
      <c r="S378" s="77">
        <v>19</v>
      </c>
      <c r="T378" s="39">
        <f t="shared" si="94"/>
        <v>2</v>
      </c>
      <c r="U378" s="39">
        <f t="shared" si="95"/>
        <v>1.4142135623730951</v>
      </c>
      <c r="V378" s="39"/>
      <c r="W378" s="39">
        <f t="shared" si="93"/>
        <v>19</v>
      </c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ht="120" x14ac:dyDescent="0.2">
      <c r="A379" s="5" t="s">
        <v>1007</v>
      </c>
      <c r="B379" s="5" t="s">
        <v>1008</v>
      </c>
      <c r="C379" s="4" t="s">
        <v>152</v>
      </c>
      <c r="D379" s="4" t="s">
        <v>36</v>
      </c>
      <c r="E379" s="4" t="s">
        <v>28</v>
      </c>
      <c r="F379" s="4">
        <v>26749060</v>
      </c>
      <c r="G379" s="70"/>
      <c r="H379" s="70"/>
      <c r="I379" s="69">
        <v>2</v>
      </c>
      <c r="J379" s="5">
        <v>2</v>
      </c>
      <c r="K379" s="69">
        <v>4</v>
      </c>
      <c r="L379" s="5">
        <v>0</v>
      </c>
      <c r="M379" s="69">
        <v>4</v>
      </c>
      <c r="N379" s="5">
        <v>4</v>
      </c>
      <c r="O379" s="69">
        <v>4</v>
      </c>
      <c r="P379" s="5">
        <v>5</v>
      </c>
      <c r="Q379" s="69">
        <v>14</v>
      </c>
      <c r="R379" s="4">
        <v>15</v>
      </c>
      <c r="S379" s="77">
        <v>14.5</v>
      </c>
      <c r="T379" s="39">
        <f t="shared" si="94"/>
        <v>1</v>
      </c>
      <c r="U379" s="39">
        <f t="shared" si="95"/>
        <v>0.70710678118654757</v>
      </c>
      <c r="V379" s="39"/>
      <c r="W379" s="39">
        <f t="shared" si="93"/>
        <v>14.5</v>
      </c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ht="90" x14ac:dyDescent="0.2">
      <c r="A380" s="4" t="s">
        <v>1009</v>
      </c>
      <c r="B380" s="4" t="s">
        <v>920</v>
      </c>
      <c r="C380" s="4" t="s">
        <v>206</v>
      </c>
      <c r="D380" s="4" t="s">
        <v>27</v>
      </c>
      <c r="E380" s="4" t="s">
        <v>28</v>
      </c>
      <c r="F380" s="4">
        <v>27178767</v>
      </c>
      <c r="G380" s="70"/>
      <c r="H380" s="70"/>
      <c r="I380" s="69">
        <v>3</v>
      </c>
      <c r="J380" s="5">
        <v>2</v>
      </c>
      <c r="K380" s="69">
        <v>5</v>
      </c>
      <c r="L380" s="5">
        <v>4</v>
      </c>
      <c r="M380" s="69">
        <v>4</v>
      </c>
      <c r="N380" s="5">
        <v>5</v>
      </c>
      <c r="O380" s="69">
        <v>1</v>
      </c>
      <c r="P380" s="5">
        <v>4</v>
      </c>
      <c r="Q380" s="69">
        <v>13</v>
      </c>
      <c r="R380" s="4">
        <v>15</v>
      </c>
      <c r="S380" s="77">
        <v>14</v>
      </c>
      <c r="T380" s="39">
        <f t="shared" si="94"/>
        <v>2</v>
      </c>
      <c r="U380" s="39">
        <f t="shared" si="95"/>
        <v>1.4142135623730951</v>
      </c>
      <c r="V380" s="39"/>
      <c r="W380" s="39">
        <f>S380</f>
        <v>14</v>
      </c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ht="150" x14ac:dyDescent="0.2">
      <c r="A381" s="4" t="s">
        <v>1010</v>
      </c>
      <c r="B381" s="4" t="s">
        <v>921</v>
      </c>
      <c r="C381" s="4" t="s">
        <v>96</v>
      </c>
      <c r="D381" s="4" t="s">
        <v>40</v>
      </c>
      <c r="E381" s="4" t="s">
        <v>28</v>
      </c>
      <c r="F381" s="4">
        <v>27247341</v>
      </c>
      <c r="G381" s="70"/>
      <c r="H381" s="70"/>
      <c r="I381" s="69">
        <v>4</v>
      </c>
      <c r="J381" s="5">
        <v>4</v>
      </c>
      <c r="K381" s="69">
        <v>4</v>
      </c>
      <c r="L381" s="5">
        <v>5</v>
      </c>
      <c r="M381" s="69">
        <v>5</v>
      </c>
      <c r="N381" s="5">
        <v>4</v>
      </c>
      <c r="O381" s="69">
        <v>5</v>
      </c>
      <c r="P381" s="5">
        <v>4</v>
      </c>
      <c r="Q381" s="69">
        <v>18</v>
      </c>
      <c r="R381" s="4">
        <v>17</v>
      </c>
      <c r="S381" s="77">
        <v>17.5</v>
      </c>
      <c r="T381" s="39">
        <f t="shared" si="94"/>
        <v>1</v>
      </c>
      <c r="U381" s="39">
        <f t="shared" si="95"/>
        <v>0.70710678118654757</v>
      </c>
      <c r="V381" s="39"/>
      <c r="W381" s="39">
        <f t="shared" si="93"/>
        <v>17.5</v>
      </c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ht="60" x14ac:dyDescent="0.2">
      <c r="A382" s="4" t="s">
        <v>1011</v>
      </c>
      <c r="B382" s="4" t="s">
        <v>922</v>
      </c>
      <c r="C382" s="4" t="s">
        <v>32</v>
      </c>
      <c r="D382" s="4" t="s">
        <v>27</v>
      </c>
      <c r="E382" s="4" t="s">
        <v>28</v>
      </c>
      <c r="F382" s="4">
        <v>27884215</v>
      </c>
      <c r="G382" s="70"/>
      <c r="H382" s="70"/>
      <c r="I382" s="69">
        <v>3</v>
      </c>
      <c r="J382" s="5">
        <v>4</v>
      </c>
      <c r="K382" s="69">
        <v>4</v>
      </c>
      <c r="L382" s="5">
        <v>3</v>
      </c>
      <c r="M382" s="69">
        <v>3</v>
      </c>
      <c r="N382" s="5">
        <v>3</v>
      </c>
      <c r="O382" s="69">
        <v>5</v>
      </c>
      <c r="P382" s="5">
        <v>4</v>
      </c>
      <c r="Q382" s="69">
        <f>I382+K382+M382+O382</f>
        <v>15</v>
      </c>
      <c r="R382" s="4">
        <v>14</v>
      </c>
      <c r="S382" s="77">
        <v>14.5</v>
      </c>
      <c r="T382" s="39">
        <f t="shared" si="94"/>
        <v>1</v>
      </c>
      <c r="U382" s="39">
        <f t="shared" si="95"/>
        <v>0.70710678118654757</v>
      </c>
      <c r="V382" s="39"/>
      <c r="W382" s="39">
        <f t="shared" si="93"/>
        <v>14.5</v>
      </c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ht="75" x14ac:dyDescent="0.2">
      <c r="A383" s="4" t="s">
        <v>1012</v>
      </c>
      <c r="B383" s="4" t="s">
        <v>923</v>
      </c>
      <c r="C383" s="4" t="s">
        <v>500</v>
      </c>
      <c r="D383" s="4" t="s">
        <v>27</v>
      </c>
      <c r="E383" s="4" t="s">
        <v>28</v>
      </c>
      <c r="F383" s="4">
        <v>27121610</v>
      </c>
      <c r="G383" s="71"/>
      <c r="H383" s="70"/>
      <c r="I383" s="72">
        <v>3</v>
      </c>
      <c r="J383" s="5">
        <v>2</v>
      </c>
      <c r="K383" s="72">
        <v>4</v>
      </c>
      <c r="L383" s="5">
        <v>4</v>
      </c>
      <c r="M383" s="72">
        <v>5</v>
      </c>
      <c r="N383" s="5">
        <v>4</v>
      </c>
      <c r="O383" s="72">
        <v>4</v>
      </c>
      <c r="P383" s="5">
        <v>4</v>
      </c>
      <c r="Q383" s="69">
        <v>16</v>
      </c>
      <c r="R383" s="4">
        <v>14</v>
      </c>
      <c r="S383" s="77">
        <v>15</v>
      </c>
      <c r="T383" s="39">
        <f t="shared" si="94"/>
        <v>2</v>
      </c>
      <c r="U383" s="39">
        <f t="shared" si="95"/>
        <v>1.4142135623730951</v>
      </c>
      <c r="V383" s="39"/>
      <c r="W383" s="39">
        <f t="shared" si="93"/>
        <v>15</v>
      </c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ht="90" x14ac:dyDescent="0.2">
      <c r="A384" s="4" t="s">
        <v>1840</v>
      </c>
      <c r="B384" s="4" t="s">
        <v>924</v>
      </c>
      <c r="C384" s="4" t="s">
        <v>925</v>
      </c>
      <c r="D384" s="4" t="s">
        <v>36</v>
      </c>
      <c r="E384" s="4" t="s">
        <v>28</v>
      </c>
      <c r="F384" s="4">
        <v>27649749</v>
      </c>
      <c r="G384" s="70"/>
      <c r="H384" s="70"/>
      <c r="I384" s="69">
        <v>0</v>
      </c>
      <c r="J384" s="5">
        <v>2</v>
      </c>
      <c r="K384" s="69">
        <v>0</v>
      </c>
      <c r="L384" s="5">
        <v>4</v>
      </c>
      <c r="M384" s="69">
        <v>3</v>
      </c>
      <c r="N384" s="5">
        <v>1</v>
      </c>
      <c r="O384" s="69">
        <v>2</v>
      </c>
      <c r="P384" s="5">
        <v>4</v>
      </c>
      <c r="Q384" s="69">
        <v>5</v>
      </c>
      <c r="R384" s="4">
        <v>11</v>
      </c>
      <c r="S384" s="77">
        <v>8</v>
      </c>
      <c r="T384" s="39">
        <f t="shared" si="94"/>
        <v>6</v>
      </c>
      <c r="U384" s="39">
        <f t="shared" si="95"/>
        <v>4.2426406871192848</v>
      </c>
      <c r="V384" s="39"/>
      <c r="W384" s="39">
        <f t="shared" si="93"/>
        <v>8</v>
      </c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:33" ht="105" x14ac:dyDescent="0.2">
      <c r="A385" s="5" t="s">
        <v>1841</v>
      </c>
      <c r="B385" s="5" t="s">
        <v>926</v>
      </c>
      <c r="C385" s="5" t="s">
        <v>927</v>
      </c>
      <c r="D385" s="5" t="s">
        <v>40</v>
      </c>
      <c r="E385" s="4" t="s">
        <v>28</v>
      </c>
      <c r="F385" s="4">
        <v>27621614</v>
      </c>
      <c r="G385" s="70"/>
      <c r="H385" s="70"/>
      <c r="I385" s="69">
        <v>3</v>
      </c>
      <c r="J385" s="5">
        <v>5</v>
      </c>
      <c r="K385" s="69">
        <v>4</v>
      </c>
      <c r="L385" s="5">
        <v>5</v>
      </c>
      <c r="M385" s="69">
        <v>3</v>
      </c>
      <c r="N385" s="5">
        <v>3</v>
      </c>
      <c r="O385" s="69">
        <v>3</v>
      </c>
      <c r="P385" s="5">
        <v>5</v>
      </c>
      <c r="Q385" s="69">
        <v>13</v>
      </c>
      <c r="R385" s="5">
        <v>18</v>
      </c>
      <c r="S385" s="77">
        <v>15.5</v>
      </c>
      <c r="T385" s="39">
        <f t="shared" si="94"/>
        <v>5</v>
      </c>
      <c r="U385" s="39">
        <f t="shared" si="95"/>
        <v>3.5355339059327378</v>
      </c>
      <c r="V385" s="39"/>
      <c r="W385" s="39">
        <f t="shared" si="93"/>
        <v>15.5</v>
      </c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ht="120" x14ac:dyDescent="0.2">
      <c r="A386" s="4" t="s">
        <v>788</v>
      </c>
      <c r="B386" s="4" t="s">
        <v>928</v>
      </c>
      <c r="C386" s="4" t="s">
        <v>929</v>
      </c>
      <c r="D386" s="4" t="s">
        <v>40</v>
      </c>
      <c r="E386" s="4" t="s">
        <v>28</v>
      </c>
      <c r="F386" s="4">
        <v>27061822</v>
      </c>
      <c r="G386" s="70"/>
      <c r="H386" s="70"/>
      <c r="I386" s="76">
        <v>2</v>
      </c>
      <c r="J386" s="5">
        <v>5</v>
      </c>
      <c r="K386" s="69">
        <v>3</v>
      </c>
      <c r="L386" s="5">
        <v>4</v>
      </c>
      <c r="M386" s="69">
        <v>3</v>
      </c>
      <c r="N386" s="5">
        <v>4</v>
      </c>
      <c r="O386" s="69">
        <v>3</v>
      </c>
      <c r="P386" s="5">
        <v>1</v>
      </c>
      <c r="Q386" s="69">
        <v>11</v>
      </c>
      <c r="R386" s="4">
        <v>14</v>
      </c>
      <c r="S386" s="77">
        <v>12.5</v>
      </c>
      <c r="T386" s="39">
        <f t="shared" si="94"/>
        <v>3</v>
      </c>
      <c r="U386" s="39">
        <f t="shared" si="95"/>
        <v>2.1213203435596424</v>
      </c>
      <c r="V386" s="39"/>
      <c r="W386" s="39">
        <f t="shared" si="93"/>
        <v>12.5</v>
      </c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:33" ht="75" x14ac:dyDescent="0.2">
      <c r="A387" s="102" t="s">
        <v>1013</v>
      </c>
      <c r="B387" s="4" t="s">
        <v>930</v>
      </c>
      <c r="C387" s="4" t="s">
        <v>783</v>
      </c>
      <c r="D387" s="4" t="s">
        <v>36</v>
      </c>
      <c r="E387" s="4" t="s">
        <v>28</v>
      </c>
      <c r="F387" s="4">
        <v>27872656</v>
      </c>
      <c r="G387" s="70"/>
      <c r="H387" s="70"/>
      <c r="I387" s="69">
        <v>2</v>
      </c>
      <c r="J387" s="5">
        <v>2</v>
      </c>
      <c r="K387" s="69">
        <v>5</v>
      </c>
      <c r="L387" s="5">
        <v>3</v>
      </c>
      <c r="M387" s="69">
        <v>5</v>
      </c>
      <c r="N387" s="5">
        <v>3</v>
      </c>
      <c r="O387" s="69">
        <v>5</v>
      </c>
      <c r="P387" s="5">
        <v>3</v>
      </c>
      <c r="Q387" s="69">
        <f>I387+K387+M387+O387</f>
        <v>17</v>
      </c>
      <c r="R387" s="4">
        <v>11</v>
      </c>
      <c r="S387" s="77">
        <v>14</v>
      </c>
      <c r="T387" s="39">
        <f t="shared" si="94"/>
        <v>6</v>
      </c>
      <c r="U387" s="39">
        <f t="shared" si="95"/>
        <v>4.2426406871192848</v>
      </c>
      <c r="V387" s="39"/>
      <c r="W387" s="39">
        <f>S387</f>
        <v>14</v>
      </c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ht="120" x14ac:dyDescent="0.2">
      <c r="A388" s="4" t="s">
        <v>1014</v>
      </c>
      <c r="B388" s="4" t="s">
        <v>931</v>
      </c>
      <c r="C388" s="4" t="s">
        <v>932</v>
      </c>
      <c r="D388" s="4" t="s">
        <v>36</v>
      </c>
      <c r="E388" s="4" t="s">
        <v>28</v>
      </c>
      <c r="F388" s="4">
        <v>27270072</v>
      </c>
      <c r="G388" s="70"/>
      <c r="H388" s="70"/>
      <c r="I388" s="69">
        <v>3</v>
      </c>
      <c r="J388" s="5">
        <v>4</v>
      </c>
      <c r="K388" s="69">
        <v>4</v>
      </c>
      <c r="L388" s="5">
        <v>4</v>
      </c>
      <c r="M388" s="69">
        <v>3</v>
      </c>
      <c r="N388" s="5">
        <v>4</v>
      </c>
      <c r="O388" s="69">
        <v>2</v>
      </c>
      <c r="P388" s="5">
        <v>4</v>
      </c>
      <c r="Q388" s="69">
        <v>12</v>
      </c>
      <c r="R388" s="4">
        <v>16</v>
      </c>
      <c r="S388" s="77">
        <v>14</v>
      </c>
      <c r="T388" s="39">
        <f t="shared" si="94"/>
        <v>4</v>
      </c>
      <c r="U388" s="39">
        <f t="shared" si="95"/>
        <v>2.8284271247461903</v>
      </c>
      <c r="V388" s="39"/>
      <c r="W388" s="39">
        <f t="shared" si="93"/>
        <v>14</v>
      </c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ht="105" x14ac:dyDescent="0.2">
      <c r="A389" s="4" t="s">
        <v>1015</v>
      </c>
      <c r="B389" s="4" t="s">
        <v>933</v>
      </c>
      <c r="C389" s="4" t="s">
        <v>934</v>
      </c>
      <c r="D389" s="4" t="s">
        <v>27</v>
      </c>
      <c r="E389" s="4" t="s">
        <v>28</v>
      </c>
      <c r="F389" s="4">
        <v>25677821</v>
      </c>
      <c r="G389" s="70"/>
      <c r="H389" s="70"/>
      <c r="I389" s="69">
        <v>2</v>
      </c>
      <c r="J389" s="5">
        <v>3</v>
      </c>
      <c r="K389" s="69">
        <v>4</v>
      </c>
      <c r="L389" s="5">
        <v>4</v>
      </c>
      <c r="M389" s="69">
        <v>5</v>
      </c>
      <c r="N389" s="5">
        <v>5</v>
      </c>
      <c r="O389" s="69">
        <v>4</v>
      </c>
      <c r="P389" s="5">
        <v>4</v>
      </c>
      <c r="Q389" s="69">
        <v>15</v>
      </c>
      <c r="R389" s="4">
        <v>16</v>
      </c>
      <c r="S389" s="77">
        <v>15.5</v>
      </c>
      <c r="T389" s="39">
        <f t="shared" si="94"/>
        <v>1</v>
      </c>
      <c r="U389" s="39">
        <f t="shared" si="95"/>
        <v>0.70710678118654757</v>
      </c>
      <c r="V389" s="39"/>
      <c r="W389" s="39">
        <f t="shared" si="93"/>
        <v>15.5</v>
      </c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ht="120" x14ac:dyDescent="0.2">
      <c r="A390" s="4" t="s">
        <v>293</v>
      </c>
      <c r="B390" s="4" t="s">
        <v>715</v>
      </c>
      <c r="C390" s="4" t="s">
        <v>136</v>
      </c>
      <c r="D390" s="4" t="s">
        <v>27</v>
      </c>
      <c r="E390" s="4" t="s">
        <v>28</v>
      </c>
      <c r="F390" s="4">
        <v>27207345</v>
      </c>
      <c r="G390" s="70"/>
      <c r="H390" s="70"/>
      <c r="I390" s="69">
        <v>5</v>
      </c>
      <c r="J390" s="5">
        <v>3</v>
      </c>
      <c r="K390" s="69">
        <v>4</v>
      </c>
      <c r="L390" s="5">
        <v>5</v>
      </c>
      <c r="M390" s="69">
        <v>5</v>
      </c>
      <c r="N390" s="5">
        <v>5</v>
      </c>
      <c r="O390" s="69">
        <v>5</v>
      </c>
      <c r="P390" s="5">
        <v>5</v>
      </c>
      <c r="Q390" s="69">
        <v>19</v>
      </c>
      <c r="R390" s="4">
        <v>18</v>
      </c>
      <c r="S390" s="77">
        <v>18.5</v>
      </c>
      <c r="T390" s="39">
        <f t="shared" si="94"/>
        <v>1</v>
      </c>
      <c r="U390" s="39">
        <f t="shared" si="95"/>
        <v>0.70710678118654757</v>
      </c>
      <c r="V390" s="39"/>
      <c r="W390" s="39">
        <f t="shared" si="93"/>
        <v>18.5</v>
      </c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ht="105" x14ac:dyDescent="0.2">
      <c r="A391" s="4" t="s">
        <v>1017</v>
      </c>
      <c r="B391" s="4" t="s">
        <v>935</v>
      </c>
      <c r="C391" s="4" t="s">
        <v>936</v>
      </c>
      <c r="D391" s="5" t="s">
        <v>36</v>
      </c>
      <c r="E391" s="4" t="s">
        <v>28</v>
      </c>
      <c r="F391" s="4">
        <v>27262136</v>
      </c>
      <c r="G391" s="70"/>
      <c r="H391" s="70"/>
      <c r="I391" s="69">
        <v>3</v>
      </c>
      <c r="J391" s="5">
        <v>3</v>
      </c>
      <c r="K391" s="69">
        <v>3</v>
      </c>
      <c r="L391" s="5">
        <v>4</v>
      </c>
      <c r="M391" s="69">
        <v>3</v>
      </c>
      <c r="N391" s="5">
        <v>4</v>
      </c>
      <c r="O391" s="69">
        <v>5</v>
      </c>
      <c r="P391" s="5">
        <v>5</v>
      </c>
      <c r="Q391" s="69">
        <v>14</v>
      </c>
      <c r="R391" s="4">
        <v>17</v>
      </c>
      <c r="S391" s="77">
        <v>15.5</v>
      </c>
      <c r="T391" s="39">
        <f t="shared" si="94"/>
        <v>3</v>
      </c>
      <c r="U391" s="39">
        <f t="shared" si="95"/>
        <v>2.1213203435596424</v>
      </c>
      <c r="V391" s="39"/>
      <c r="W391" s="39">
        <f t="shared" si="93"/>
        <v>15.5</v>
      </c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ht="90" x14ac:dyDescent="0.2">
      <c r="A392" s="4" t="s">
        <v>1018</v>
      </c>
      <c r="B392" s="4" t="s">
        <v>937</v>
      </c>
      <c r="C392" s="4" t="s">
        <v>938</v>
      </c>
      <c r="D392" s="4" t="s">
        <v>40</v>
      </c>
      <c r="E392" s="4" t="s">
        <v>28</v>
      </c>
      <c r="F392" s="4">
        <v>26796286</v>
      </c>
      <c r="G392" s="70"/>
      <c r="H392" s="70"/>
      <c r="I392" s="69">
        <v>2</v>
      </c>
      <c r="J392" s="5">
        <v>3</v>
      </c>
      <c r="K392" s="69">
        <v>3</v>
      </c>
      <c r="L392" s="5">
        <v>5</v>
      </c>
      <c r="M392" s="69">
        <v>5</v>
      </c>
      <c r="N392" s="5">
        <v>5</v>
      </c>
      <c r="O392" s="69">
        <v>4</v>
      </c>
      <c r="P392" s="5">
        <v>4</v>
      </c>
      <c r="Q392" s="69">
        <v>14</v>
      </c>
      <c r="R392" s="4">
        <v>17</v>
      </c>
      <c r="S392" s="77">
        <v>15.5</v>
      </c>
      <c r="T392" s="39">
        <f t="shared" si="94"/>
        <v>3</v>
      </c>
      <c r="U392" s="39">
        <f t="shared" si="95"/>
        <v>2.1213203435596424</v>
      </c>
      <c r="V392" s="39"/>
      <c r="W392" s="39">
        <f t="shared" si="93"/>
        <v>15.5</v>
      </c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ht="105" x14ac:dyDescent="0.2">
      <c r="A393" s="4" t="s">
        <v>1019</v>
      </c>
      <c r="B393" s="4" t="s">
        <v>939</v>
      </c>
      <c r="C393" s="4" t="s">
        <v>940</v>
      </c>
      <c r="D393" s="4" t="s">
        <v>27</v>
      </c>
      <c r="E393" s="4" t="s">
        <v>28</v>
      </c>
      <c r="F393" s="4">
        <v>27429333</v>
      </c>
      <c r="G393" s="70"/>
      <c r="H393" s="70"/>
      <c r="I393" s="69">
        <v>1</v>
      </c>
      <c r="J393" s="5">
        <v>3</v>
      </c>
      <c r="K393" s="69">
        <v>4</v>
      </c>
      <c r="L393" s="5">
        <v>4</v>
      </c>
      <c r="M393" s="69">
        <v>2</v>
      </c>
      <c r="N393" s="5">
        <v>5</v>
      </c>
      <c r="O393" s="69">
        <v>2</v>
      </c>
      <c r="P393" s="5">
        <v>4</v>
      </c>
      <c r="Q393" s="69">
        <v>9</v>
      </c>
      <c r="R393" s="4">
        <v>16</v>
      </c>
      <c r="S393" s="77">
        <v>12.5</v>
      </c>
      <c r="T393" s="39">
        <f t="shared" si="94"/>
        <v>7</v>
      </c>
      <c r="U393" s="39">
        <f t="shared" si="95"/>
        <v>4.9497474683058327</v>
      </c>
      <c r="V393" s="39"/>
      <c r="W393" s="39">
        <f t="shared" si="93"/>
        <v>12.5</v>
      </c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ht="60" x14ac:dyDescent="0.2">
      <c r="A394" s="4" t="s">
        <v>108</v>
      </c>
      <c r="B394" s="4" t="s">
        <v>941</v>
      </c>
      <c r="C394" s="4" t="s">
        <v>942</v>
      </c>
      <c r="D394" s="4" t="s">
        <v>40</v>
      </c>
      <c r="E394" s="4" t="s">
        <v>28</v>
      </c>
      <c r="F394" s="4">
        <v>27626001</v>
      </c>
      <c r="G394" s="70"/>
      <c r="H394" s="70"/>
      <c r="I394" s="69">
        <v>1</v>
      </c>
      <c r="J394" s="73">
        <v>2</v>
      </c>
      <c r="K394" s="69">
        <v>2</v>
      </c>
      <c r="L394" s="5">
        <v>4</v>
      </c>
      <c r="M394" s="69">
        <v>5</v>
      </c>
      <c r="N394" s="5">
        <v>5</v>
      </c>
      <c r="O394" s="69">
        <v>5</v>
      </c>
      <c r="P394" s="5">
        <v>5</v>
      </c>
      <c r="Q394" s="69">
        <v>13</v>
      </c>
      <c r="R394" s="4">
        <v>16</v>
      </c>
      <c r="S394" s="77">
        <v>14.5</v>
      </c>
      <c r="T394" s="39">
        <f t="shared" si="94"/>
        <v>3</v>
      </c>
      <c r="U394" s="39">
        <f t="shared" si="95"/>
        <v>2.1213203435596424</v>
      </c>
      <c r="V394" s="39"/>
      <c r="W394" s="39">
        <f>S394</f>
        <v>14.5</v>
      </c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ht="90" x14ac:dyDescent="0.2">
      <c r="A395" s="4" t="s">
        <v>1020</v>
      </c>
      <c r="B395" s="4" t="s">
        <v>943</v>
      </c>
      <c r="C395" s="4" t="s">
        <v>32</v>
      </c>
      <c r="D395" s="4" t="s">
        <v>27</v>
      </c>
      <c r="E395" s="4" t="s">
        <v>28</v>
      </c>
      <c r="F395" s="5">
        <v>27964771</v>
      </c>
      <c r="G395" s="70"/>
      <c r="H395" s="70"/>
      <c r="I395" s="69">
        <v>2</v>
      </c>
      <c r="J395" s="5">
        <v>1</v>
      </c>
      <c r="K395" s="69">
        <v>5</v>
      </c>
      <c r="L395" s="5">
        <v>2</v>
      </c>
      <c r="M395" s="69">
        <v>3</v>
      </c>
      <c r="N395" s="5">
        <v>3</v>
      </c>
      <c r="O395" s="69">
        <v>5</v>
      </c>
      <c r="P395" s="5">
        <v>4</v>
      </c>
      <c r="Q395" s="69">
        <f>I395+K395+M395+O395</f>
        <v>15</v>
      </c>
      <c r="R395" s="4">
        <v>10</v>
      </c>
      <c r="S395" s="77">
        <v>12.5</v>
      </c>
      <c r="T395" s="39">
        <f t="shared" si="94"/>
        <v>5</v>
      </c>
      <c r="U395" s="39">
        <f t="shared" si="95"/>
        <v>3.5355339059327378</v>
      </c>
      <c r="V395" s="39"/>
      <c r="W395" s="39">
        <f t="shared" si="93"/>
        <v>12.5</v>
      </c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ht="135" x14ac:dyDescent="0.2">
      <c r="A396" s="4" t="s">
        <v>1021</v>
      </c>
      <c r="B396" s="4" t="s">
        <v>944</v>
      </c>
      <c r="C396" s="4" t="s">
        <v>945</v>
      </c>
      <c r="D396" s="4" t="s">
        <v>40</v>
      </c>
      <c r="E396" s="4" t="s">
        <v>28</v>
      </c>
      <c r="F396" s="4">
        <v>27098541</v>
      </c>
      <c r="G396" s="70"/>
      <c r="H396" s="70"/>
      <c r="I396" s="69">
        <v>2</v>
      </c>
      <c r="J396" s="5">
        <v>3</v>
      </c>
      <c r="K396" s="69">
        <v>5</v>
      </c>
      <c r="L396" s="5">
        <v>4</v>
      </c>
      <c r="M396" s="69">
        <v>4</v>
      </c>
      <c r="N396" s="5">
        <v>4</v>
      </c>
      <c r="O396" s="69">
        <v>4</v>
      </c>
      <c r="P396" s="5">
        <v>4</v>
      </c>
      <c r="Q396" s="69">
        <v>15</v>
      </c>
      <c r="R396" s="4">
        <v>15</v>
      </c>
      <c r="S396" s="77">
        <v>15</v>
      </c>
      <c r="T396" s="39">
        <f t="shared" si="94"/>
        <v>0</v>
      </c>
      <c r="U396" s="39">
        <f t="shared" si="95"/>
        <v>0</v>
      </c>
      <c r="V396" s="39"/>
      <c r="W396" s="39">
        <f t="shared" si="93"/>
        <v>15</v>
      </c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ht="60" x14ac:dyDescent="0.2">
      <c r="A397" s="4" t="s">
        <v>1842</v>
      </c>
      <c r="B397" s="4" t="s">
        <v>946</v>
      </c>
      <c r="C397" s="4" t="s">
        <v>947</v>
      </c>
      <c r="D397" s="4" t="s">
        <v>40</v>
      </c>
      <c r="E397" s="4" t="s">
        <v>28</v>
      </c>
      <c r="F397" s="4">
        <v>27656476</v>
      </c>
      <c r="G397" s="70"/>
      <c r="H397" s="70"/>
      <c r="I397" s="69">
        <v>1</v>
      </c>
      <c r="J397" s="5">
        <v>1</v>
      </c>
      <c r="K397" s="69">
        <v>2</v>
      </c>
      <c r="L397" s="5">
        <v>5</v>
      </c>
      <c r="M397" s="69">
        <v>3</v>
      </c>
      <c r="N397" s="5">
        <v>2</v>
      </c>
      <c r="O397" s="69">
        <v>2</v>
      </c>
      <c r="P397" s="5">
        <v>5</v>
      </c>
      <c r="Q397" s="69">
        <v>8</v>
      </c>
      <c r="R397" s="4">
        <v>13</v>
      </c>
      <c r="S397" s="77">
        <v>10.5</v>
      </c>
      <c r="T397" s="39">
        <f t="shared" si="94"/>
        <v>5</v>
      </c>
      <c r="U397" s="39">
        <f t="shared" si="95"/>
        <v>3.5355339059327378</v>
      </c>
      <c r="V397" s="39"/>
      <c r="W397" s="39">
        <f t="shared" si="93"/>
        <v>10.5</v>
      </c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s="66" customFormat="1" ht="90" x14ac:dyDescent="0.2">
      <c r="A398" s="5" t="s">
        <v>1023</v>
      </c>
      <c r="B398" s="113" t="s">
        <v>948</v>
      </c>
      <c r="C398" s="5" t="s">
        <v>949</v>
      </c>
      <c r="D398" s="5" t="s">
        <v>36</v>
      </c>
      <c r="E398" s="5" t="s">
        <v>28</v>
      </c>
      <c r="F398" s="5">
        <v>26749532</v>
      </c>
      <c r="G398" s="70"/>
      <c r="H398" s="70"/>
      <c r="I398" s="69">
        <v>2</v>
      </c>
      <c r="J398" s="5">
        <v>1</v>
      </c>
      <c r="K398" s="69">
        <v>3</v>
      </c>
      <c r="L398" s="5">
        <v>0</v>
      </c>
      <c r="M398" s="69">
        <v>5</v>
      </c>
      <c r="N398" s="5">
        <v>2</v>
      </c>
      <c r="O398" s="69">
        <v>5</v>
      </c>
      <c r="P398" s="5">
        <v>2</v>
      </c>
      <c r="Q398" s="69">
        <v>15</v>
      </c>
      <c r="R398" s="5">
        <v>5</v>
      </c>
      <c r="S398" s="77">
        <v>8</v>
      </c>
      <c r="T398" s="45">
        <f t="shared" si="94"/>
        <v>10</v>
      </c>
      <c r="U398" s="45">
        <f t="shared" si="95"/>
        <v>7.0710678118654755</v>
      </c>
      <c r="V398" s="45"/>
      <c r="W398" s="39">
        <f t="shared" si="93"/>
        <v>8</v>
      </c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</row>
    <row r="399" spans="1:33" ht="60" x14ac:dyDescent="0.2">
      <c r="A399" s="4" t="s">
        <v>1024</v>
      </c>
      <c r="B399" s="4" t="s">
        <v>950</v>
      </c>
      <c r="C399" s="4" t="s">
        <v>32</v>
      </c>
      <c r="D399" s="4" t="s">
        <v>27</v>
      </c>
      <c r="E399" s="4" t="s">
        <v>28</v>
      </c>
      <c r="F399" s="5">
        <v>27640730</v>
      </c>
      <c r="G399" s="70"/>
      <c r="H399" s="70"/>
      <c r="I399" s="69">
        <v>3</v>
      </c>
      <c r="J399" s="5">
        <v>3</v>
      </c>
      <c r="K399" s="69">
        <v>5</v>
      </c>
      <c r="L399" s="5">
        <v>3</v>
      </c>
      <c r="M399" s="69">
        <v>1</v>
      </c>
      <c r="N399" s="5">
        <v>2</v>
      </c>
      <c r="O399" s="69">
        <v>3</v>
      </c>
      <c r="P399" s="5">
        <v>1</v>
      </c>
      <c r="Q399" s="69">
        <f>I399+K399+M399+O399</f>
        <v>12</v>
      </c>
      <c r="R399" s="4">
        <v>9</v>
      </c>
      <c r="S399" s="77">
        <v>10.5</v>
      </c>
      <c r="T399" s="39">
        <f t="shared" si="94"/>
        <v>3</v>
      </c>
      <c r="U399" s="39">
        <f t="shared" si="95"/>
        <v>2.1213203435596424</v>
      </c>
      <c r="V399" s="39"/>
      <c r="W399" s="39">
        <f t="shared" si="93"/>
        <v>10.5</v>
      </c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ht="90" x14ac:dyDescent="0.2">
      <c r="A400" s="4" t="s">
        <v>1025</v>
      </c>
      <c r="B400" s="4" t="s">
        <v>951</v>
      </c>
      <c r="C400" s="4" t="s">
        <v>952</v>
      </c>
      <c r="D400" s="4" t="s">
        <v>36</v>
      </c>
      <c r="E400" s="4" t="s">
        <v>28</v>
      </c>
      <c r="F400" s="4">
        <v>27221588</v>
      </c>
      <c r="G400" s="70"/>
      <c r="H400" s="70"/>
      <c r="I400" s="69">
        <v>2</v>
      </c>
      <c r="J400" s="5">
        <v>4</v>
      </c>
      <c r="K400" s="69">
        <v>2</v>
      </c>
      <c r="L400" s="5">
        <v>5</v>
      </c>
      <c r="M400" s="69">
        <v>5</v>
      </c>
      <c r="N400" s="5">
        <v>4</v>
      </c>
      <c r="O400" s="69">
        <v>5</v>
      </c>
      <c r="P400" s="5">
        <v>4</v>
      </c>
      <c r="Q400" s="69">
        <v>14</v>
      </c>
      <c r="R400" s="4">
        <v>17</v>
      </c>
      <c r="S400" s="77">
        <v>15.5</v>
      </c>
      <c r="T400" s="39">
        <f t="shared" si="94"/>
        <v>3</v>
      </c>
      <c r="U400" s="39">
        <f t="shared" si="95"/>
        <v>2.1213203435596424</v>
      </c>
      <c r="V400" s="39"/>
      <c r="W400" s="39">
        <f t="shared" si="93"/>
        <v>15.5</v>
      </c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ht="90" x14ac:dyDescent="0.2">
      <c r="A401" s="4" t="s">
        <v>1026</v>
      </c>
      <c r="B401" s="4" t="s">
        <v>953</v>
      </c>
      <c r="C401" s="4" t="s">
        <v>954</v>
      </c>
      <c r="D401" s="4" t="s">
        <v>27</v>
      </c>
      <c r="E401" s="4" t="s">
        <v>28</v>
      </c>
      <c r="F401" s="4">
        <v>27029790</v>
      </c>
      <c r="G401" s="70"/>
      <c r="H401" s="70"/>
      <c r="I401" s="69">
        <v>2</v>
      </c>
      <c r="J401" s="5">
        <v>3</v>
      </c>
      <c r="K401" s="69">
        <v>5</v>
      </c>
      <c r="L401" s="5">
        <v>5</v>
      </c>
      <c r="M401" s="69">
        <v>5</v>
      </c>
      <c r="N401" s="5">
        <v>5</v>
      </c>
      <c r="O401" s="69">
        <v>4</v>
      </c>
      <c r="P401" s="5">
        <v>5</v>
      </c>
      <c r="Q401" s="69">
        <v>16</v>
      </c>
      <c r="R401" s="4">
        <v>18</v>
      </c>
      <c r="S401" s="77">
        <v>17</v>
      </c>
      <c r="T401" s="39">
        <f t="shared" si="94"/>
        <v>2</v>
      </c>
      <c r="U401" s="39">
        <f t="shared" si="95"/>
        <v>1.4142135623730951</v>
      </c>
      <c r="V401" s="39"/>
      <c r="W401" s="39">
        <f t="shared" si="93"/>
        <v>17</v>
      </c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ht="90" x14ac:dyDescent="0.2">
      <c r="A402" s="4" t="s">
        <v>1843</v>
      </c>
      <c r="B402" s="4" t="s">
        <v>955</v>
      </c>
      <c r="C402" s="4" t="s">
        <v>956</v>
      </c>
      <c r="D402" s="4" t="s">
        <v>40</v>
      </c>
      <c r="E402" s="4" t="s">
        <v>28</v>
      </c>
      <c r="F402" s="4">
        <v>27665208</v>
      </c>
      <c r="G402" s="70"/>
      <c r="H402" s="70"/>
      <c r="I402" s="69">
        <v>1</v>
      </c>
      <c r="J402" s="5">
        <v>2</v>
      </c>
      <c r="K402" s="69">
        <v>3</v>
      </c>
      <c r="L402" s="5">
        <v>4</v>
      </c>
      <c r="M402" s="69">
        <v>2</v>
      </c>
      <c r="N402" s="5">
        <v>1</v>
      </c>
      <c r="O402" s="69">
        <v>2</v>
      </c>
      <c r="P402" s="5">
        <v>4</v>
      </c>
      <c r="Q402" s="69">
        <v>8</v>
      </c>
      <c r="R402" s="4">
        <v>11</v>
      </c>
      <c r="S402" s="77">
        <v>9.5</v>
      </c>
      <c r="T402" s="39">
        <f t="shared" si="94"/>
        <v>3</v>
      </c>
      <c r="U402" s="39">
        <f t="shared" si="95"/>
        <v>2.1213203435596424</v>
      </c>
      <c r="V402" s="39"/>
      <c r="W402" s="39">
        <f>S402</f>
        <v>9.5</v>
      </c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ht="60" x14ac:dyDescent="0.2">
      <c r="A403" s="4" t="s">
        <v>1844</v>
      </c>
      <c r="B403" s="4" t="s">
        <v>957</v>
      </c>
      <c r="C403" s="4" t="s">
        <v>32</v>
      </c>
      <c r="D403" s="4" t="s">
        <v>40</v>
      </c>
      <c r="E403" s="4" t="s">
        <v>28</v>
      </c>
      <c r="F403" s="5">
        <v>27640725</v>
      </c>
      <c r="G403" s="70"/>
      <c r="H403" s="70"/>
      <c r="I403" s="69">
        <v>1</v>
      </c>
      <c r="J403" s="5">
        <v>4</v>
      </c>
      <c r="K403" s="69">
        <v>5</v>
      </c>
      <c r="L403" s="5">
        <v>3</v>
      </c>
      <c r="M403" s="69">
        <v>5</v>
      </c>
      <c r="N403" s="5">
        <v>3</v>
      </c>
      <c r="O403" s="69">
        <v>5</v>
      </c>
      <c r="P403" s="5">
        <v>4</v>
      </c>
      <c r="Q403" s="69">
        <f>I403+K403+M403+O403</f>
        <v>16</v>
      </c>
      <c r="R403" s="4">
        <v>14</v>
      </c>
      <c r="S403" s="77">
        <v>15</v>
      </c>
      <c r="T403" s="39">
        <f t="shared" si="94"/>
        <v>2</v>
      </c>
      <c r="U403" s="39">
        <f t="shared" si="95"/>
        <v>1.4142135623730951</v>
      </c>
      <c r="V403" s="39"/>
      <c r="W403" s="39">
        <f t="shared" si="93"/>
        <v>15</v>
      </c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ht="60" x14ac:dyDescent="0.2">
      <c r="A404" s="4" t="s">
        <v>1027</v>
      </c>
      <c r="B404" s="4" t="s">
        <v>959</v>
      </c>
      <c r="C404" s="4" t="s">
        <v>960</v>
      </c>
      <c r="D404" s="4" t="s">
        <v>40</v>
      </c>
      <c r="E404" s="4" t="s">
        <v>28</v>
      </c>
      <c r="F404" s="4">
        <v>26935199</v>
      </c>
      <c r="G404" s="70"/>
      <c r="H404" s="70"/>
      <c r="I404" s="69">
        <v>3</v>
      </c>
      <c r="J404" s="5">
        <v>5</v>
      </c>
      <c r="K404" s="69">
        <v>5</v>
      </c>
      <c r="L404" s="5">
        <v>5</v>
      </c>
      <c r="M404" s="69">
        <v>5</v>
      </c>
      <c r="N404" s="5">
        <v>5</v>
      </c>
      <c r="O404" s="69">
        <v>4</v>
      </c>
      <c r="P404" s="5">
        <v>5</v>
      </c>
      <c r="Q404" s="69">
        <v>17</v>
      </c>
      <c r="R404" s="4">
        <v>20</v>
      </c>
      <c r="S404" s="77">
        <v>18.5</v>
      </c>
      <c r="T404" s="39">
        <f t="shared" si="94"/>
        <v>3</v>
      </c>
      <c r="U404" s="39">
        <f t="shared" si="95"/>
        <v>2.1213203435596424</v>
      </c>
      <c r="V404" s="39"/>
      <c r="W404" s="39">
        <f t="shared" si="93"/>
        <v>18.5</v>
      </c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ht="30" x14ac:dyDescent="0.2">
      <c r="A405" s="4" t="s">
        <v>1028</v>
      </c>
      <c r="B405" s="4" t="s">
        <v>961</v>
      </c>
      <c r="C405" s="4" t="s">
        <v>962</v>
      </c>
      <c r="D405" s="4" t="s">
        <v>36</v>
      </c>
      <c r="E405" s="4" t="s">
        <v>28</v>
      </c>
      <c r="F405" s="4">
        <v>27428908</v>
      </c>
      <c r="G405" s="70"/>
      <c r="H405" s="70"/>
      <c r="I405" s="76">
        <v>2</v>
      </c>
      <c r="J405" s="5">
        <v>2</v>
      </c>
      <c r="K405" s="69">
        <v>5</v>
      </c>
      <c r="L405" s="5">
        <v>4</v>
      </c>
      <c r="M405" s="69">
        <v>2</v>
      </c>
      <c r="N405" s="5">
        <v>4</v>
      </c>
      <c r="O405" s="69">
        <v>1</v>
      </c>
      <c r="P405" s="5">
        <v>4</v>
      </c>
      <c r="Q405" s="69">
        <v>10</v>
      </c>
      <c r="R405" s="4">
        <v>14</v>
      </c>
      <c r="S405" s="77">
        <v>12</v>
      </c>
      <c r="T405" s="39">
        <f t="shared" si="94"/>
        <v>4</v>
      </c>
      <c r="U405" s="39">
        <f t="shared" si="95"/>
        <v>2.8284271247461903</v>
      </c>
      <c r="V405" s="39"/>
      <c r="W405" s="39">
        <f t="shared" si="93"/>
        <v>12</v>
      </c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ht="105" x14ac:dyDescent="0.2">
      <c r="A406" s="4" t="s">
        <v>1029</v>
      </c>
      <c r="B406" s="4" t="s">
        <v>963</v>
      </c>
      <c r="C406" s="4" t="s">
        <v>964</v>
      </c>
      <c r="D406" s="4" t="s">
        <v>27</v>
      </c>
      <c r="E406" s="4" t="s">
        <v>28</v>
      </c>
      <c r="F406" s="4">
        <v>27246828</v>
      </c>
      <c r="G406" s="71"/>
      <c r="H406" s="70"/>
      <c r="I406" s="72">
        <v>3</v>
      </c>
      <c r="J406" s="5">
        <v>2</v>
      </c>
      <c r="K406" s="72">
        <v>5</v>
      </c>
      <c r="L406" s="5">
        <v>4</v>
      </c>
      <c r="M406" s="72">
        <v>2</v>
      </c>
      <c r="N406" s="5">
        <v>4</v>
      </c>
      <c r="O406" s="72">
        <v>1</v>
      </c>
      <c r="P406" s="5">
        <v>4</v>
      </c>
      <c r="Q406" s="69">
        <v>11</v>
      </c>
      <c r="R406" s="4">
        <v>14</v>
      </c>
      <c r="S406" s="77">
        <v>12.5</v>
      </c>
      <c r="T406" s="39">
        <f t="shared" si="94"/>
        <v>3</v>
      </c>
      <c r="U406" s="39">
        <f t="shared" si="95"/>
        <v>2.1213203435596424</v>
      </c>
      <c r="V406" s="39"/>
      <c r="W406" s="39">
        <f t="shared" si="93"/>
        <v>12.5</v>
      </c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ht="90" x14ac:dyDescent="0.2">
      <c r="A407" s="4" t="s">
        <v>1845</v>
      </c>
      <c r="B407" s="4" t="s">
        <v>965</v>
      </c>
      <c r="C407" s="4" t="s">
        <v>925</v>
      </c>
      <c r="D407" s="4" t="s">
        <v>36</v>
      </c>
      <c r="E407" s="4" t="s">
        <v>28</v>
      </c>
      <c r="F407" s="4">
        <v>27649750</v>
      </c>
      <c r="G407" s="71"/>
      <c r="H407" s="70"/>
      <c r="I407" s="72">
        <v>3</v>
      </c>
      <c r="J407" s="5">
        <v>2</v>
      </c>
      <c r="K407" s="72">
        <v>0</v>
      </c>
      <c r="L407" s="5">
        <v>4</v>
      </c>
      <c r="M407" s="72">
        <v>4</v>
      </c>
      <c r="N407" s="5">
        <v>5</v>
      </c>
      <c r="O407" s="72">
        <v>2</v>
      </c>
      <c r="P407" s="5">
        <v>5</v>
      </c>
      <c r="Q407" s="69">
        <v>9</v>
      </c>
      <c r="R407" s="4">
        <v>16</v>
      </c>
      <c r="S407" s="77">
        <v>12.5</v>
      </c>
      <c r="T407" s="39">
        <f t="shared" si="94"/>
        <v>7</v>
      </c>
      <c r="U407" s="39">
        <f t="shared" si="95"/>
        <v>4.9497474683058327</v>
      </c>
      <c r="V407" s="39"/>
      <c r="W407" s="39">
        <f t="shared" si="93"/>
        <v>12.5</v>
      </c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ht="90" x14ac:dyDescent="0.2">
      <c r="A408" s="4" t="s">
        <v>205</v>
      </c>
      <c r="B408" s="4" t="s">
        <v>966</v>
      </c>
      <c r="C408" s="4" t="s">
        <v>167</v>
      </c>
      <c r="D408" s="4" t="s">
        <v>40</v>
      </c>
      <c r="E408" s="4" t="s">
        <v>28</v>
      </c>
      <c r="F408" s="4">
        <v>26850472</v>
      </c>
      <c r="G408" s="70"/>
      <c r="H408" s="70"/>
      <c r="I408" s="69">
        <v>4</v>
      </c>
      <c r="J408" s="5">
        <v>3</v>
      </c>
      <c r="K408" s="69">
        <v>5</v>
      </c>
      <c r="L408" s="5">
        <v>5</v>
      </c>
      <c r="M408" s="69">
        <v>5</v>
      </c>
      <c r="N408" s="5">
        <v>5</v>
      </c>
      <c r="O408" s="69">
        <v>5</v>
      </c>
      <c r="P408" s="5">
        <v>5</v>
      </c>
      <c r="Q408" s="69">
        <v>19</v>
      </c>
      <c r="R408" s="4">
        <v>18</v>
      </c>
      <c r="S408" s="77">
        <v>18.5</v>
      </c>
      <c r="T408" s="39">
        <f t="shared" si="94"/>
        <v>1</v>
      </c>
      <c r="U408" s="39">
        <f t="shared" si="95"/>
        <v>0.70710678118654757</v>
      </c>
      <c r="V408" s="39"/>
      <c r="W408" s="39">
        <f t="shared" si="93"/>
        <v>18.5</v>
      </c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05" x14ac:dyDescent="0.2">
      <c r="A409" s="4" t="s">
        <v>1030</v>
      </c>
      <c r="B409" s="4" t="s">
        <v>967</v>
      </c>
      <c r="C409" s="4" t="s">
        <v>167</v>
      </c>
      <c r="D409" s="4" t="s">
        <v>40</v>
      </c>
      <c r="E409" s="4" t="s">
        <v>28</v>
      </c>
      <c r="F409" s="4">
        <v>26715641</v>
      </c>
      <c r="G409" s="70"/>
      <c r="H409" s="70"/>
      <c r="I409" s="69">
        <v>2</v>
      </c>
      <c r="J409" s="5">
        <v>3</v>
      </c>
      <c r="K409" s="69">
        <v>4</v>
      </c>
      <c r="L409" s="5">
        <v>2</v>
      </c>
      <c r="M409" s="69">
        <v>5</v>
      </c>
      <c r="N409" s="5">
        <v>5</v>
      </c>
      <c r="O409" s="69">
        <v>5</v>
      </c>
      <c r="P409" s="5">
        <v>5</v>
      </c>
      <c r="Q409" s="69">
        <v>16</v>
      </c>
      <c r="R409" s="5">
        <v>15</v>
      </c>
      <c r="S409" s="77">
        <v>15.5</v>
      </c>
      <c r="T409" s="39">
        <f t="shared" si="94"/>
        <v>1</v>
      </c>
      <c r="U409" s="39">
        <f t="shared" si="95"/>
        <v>0.70710678118654757</v>
      </c>
      <c r="V409" s="39"/>
      <c r="W409" s="39">
        <f>S409</f>
        <v>15.5</v>
      </c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ht="90" x14ac:dyDescent="0.2">
      <c r="A410" s="5" t="s">
        <v>121</v>
      </c>
      <c r="B410" s="5" t="s">
        <v>968</v>
      </c>
      <c r="C410" s="5" t="s">
        <v>969</v>
      </c>
      <c r="D410" s="5" t="s">
        <v>40</v>
      </c>
      <c r="E410" s="4" t="s">
        <v>28</v>
      </c>
      <c r="F410" s="4">
        <v>27642489</v>
      </c>
      <c r="G410" s="70"/>
      <c r="H410" s="70"/>
      <c r="I410" s="69">
        <v>2</v>
      </c>
      <c r="J410" s="5">
        <v>3</v>
      </c>
      <c r="K410" s="69">
        <v>2</v>
      </c>
      <c r="L410" s="5">
        <v>5</v>
      </c>
      <c r="M410" s="69">
        <v>5</v>
      </c>
      <c r="N410" s="5">
        <v>5</v>
      </c>
      <c r="O410" s="69">
        <v>5</v>
      </c>
      <c r="P410" s="5">
        <v>5</v>
      </c>
      <c r="Q410" s="69">
        <v>14</v>
      </c>
      <c r="R410" s="4">
        <v>18</v>
      </c>
      <c r="S410" s="77">
        <v>16</v>
      </c>
      <c r="T410" s="39">
        <f t="shared" si="94"/>
        <v>4</v>
      </c>
      <c r="U410" s="39">
        <f t="shared" si="95"/>
        <v>2.8284271247461903</v>
      </c>
      <c r="V410" s="39"/>
      <c r="W410" s="39">
        <f t="shared" si="93"/>
        <v>16</v>
      </c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1:33" ht="105" x14ac:dyDescent="0.2">
      <c r="A411" s="4" t="s">
        <v>1031</v>
      </c>
      <c r="B411" s="4" t="s">
        <v>970</v>
      </c>
      <c r="C411" s="4" t="s">
        <v>971</v>
      </c>
      <c r="D411" s="4" t="s">
        <v>40</v>
      </c>
      <c r="E411" s="4" t="s">
        <v>28</v>
      </c>
      <c r="F411" s="4">
        <v>26889569</v>
      </c>
      <c r="G411" s="70"/>
      <c r="H411" s="70"/>
      <c r="I411" s="69">
        <v>2</v>
      </c>
      <c r="J411" s="5">
        <v>3</v>
      </c>
      <c r="K411" s="69">
        <v>4</v>
      </c>
      <c r="L411" s="5">
        <v>0</v>
      </c>
      <c r="M411" s="69">
        <v>5</v>
      </c>
      <c r="N411" s="5">
        <v>5</v>
      </c>
      <c r="O411" s="69">
        <v>5</v>
      </c>
      <c r="P411" s="5">
        <v>5</v>
      </c>
      <c r="Q411" s="69">
        <v>16</v>
      </c>
      <c r="R411" s="4">
        <v>13</v>
      </c>
      <c r="S411" s="77">
        <v>14.5</v>
      </c>
      <c r="T411" s="39">
        <f t="shared" si="94"/>
        <v>3</v>
      </c>
      <c r="U411" s="39">
        <f t="shared" si="95"/>
        <v>2.1213203435596424</v>
      </c>
      <c r="V411" s="39"/>
      <c r="W411" s="39">
        <f t="shared" si="93"/>
        <v>14.5</v>
      </c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spans="1:33" ht="105" x14ac:dyDescent="0.2">
      <c r="A412" s="4" t="s">
        <v>1032</v>
      </c>
      <c r="B412" s="4" t="s">
        <v>972</v>
      </c>
      <c r="C412" s="4" t="s">
        <v>973</v>
      </c>
      <c r="D412" s="4" t="s">
        <v>40</v>
      </c>
      <c r="E412" s="4" t="s">
        <v>28</v>
      </c>
      <c r="F412" s="4">
        <v>27247085</v>
      </c>
      <c r="G412" s="70"/>
      <c r="H412" s="70"/>
      <c r="I412" s="69">
        <v>5</v>
      </c>
      <c r="J412" s="5">
        <v>2</v>
      </c>
      <c r="K412" s="69">
        <v>4</v>
      </c>
      <c r="L412" s="5">
        <v>5</v>
      </c>
      <c r="M412" s="69">
        <v>3</v>
      </c>
      <c r="N412" s="5">
        <v>4</v>
      </c>
      <c r="O412" s="69">
        <v>5</v>
      </c>
      <c r="P412" s="5">
        <v>4</v>
      </c>
      <c r="Q412" s="69">
        <v>17</v>
      </c>
      <c r="R412" s="4">
        <v>15</v>
      </c>
      <c r="S412" s="77">
        <v>16</v>
      </c>
      <c r="T412" s="39">
        <f t="shared" si="94"/>
        <v>2</v>
      </c>
      <c r="U412" s="39">
        <f t="shared" si="95"/>
        <v>1.4142135623730951</v>
      </c>
      <c r="V412" s="39"/>
      <c r="W412" s="39">
        <f t="shared" si="93"/>
        <v>16</v>
      </c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ht="135" x14ac:dyDescent="0.2">
      <c r="A413" s="4" t="s">
        <v>1033</v>
      </c>
      <c r="B413" s="4" t="s">
        <v>974</v>
      </c>
      <c r="C413" s="4" t="s">
        <v>971</v>
      </c>
      <c r="D413" s="4" t="s">
        <v>40</v>
      </c>
      <c r="E413" s="4" t="s">
        <v>28</v>
      </c>
      <c r="F413" s="4">
        <v>27028660</v>
      </c>
      <c r="G413" s="70"/>
      <c r="H413" s="70"/>
      <c r="I413" s="69">
        <v>4</v>
      </c>
      <c r="J413" s="5">
        <v>5</v>
      </c>
      <c r="K413" s="69">
        <v>3</v>
      </c>
      <c r="L413" s="5">
        <v>5</v>
      </c>
      <c r="M413" s="69">
        <v>5</v>
      </c>
      <c r="N413" s="5">
        <v>5</v>
      </c>
      <c r="O413" s="69">
        <v>5</v>
      </c>
      <c r="P413" s="5">
        <v>5</v>
      </c>
      <c r="Q413" s="69">
        <v>17</v>
      </c>
      <c r="R413" s="4">
        <v>20</v>
      </c>
      <c r="S413" s="77">
        <v>18.5</v>
      </c>
      <c r="T413" s="39">
        <f t="shared" si="94"/>
        <v>3</v>
      </c>
      <c r="U413" s="39">
        <f t="shared" si="95"/>
        <v>2.1213203435596424</v>
      </c>
      <c r="V413" s="39"/>
      <c r="W413" s="39">
        <f t="shared" si="93"/>
        <v>18.5</v>
      </c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1:33" ht="60" x14ac:dyDescent="0.2">
      <c r="A414" s="4" t="s">
        <v>1035</v>
      </c>
      <c r="B414" s="4" t="s">
        <v>976</v>
      </c>
      <c r="C414" s="5" t="s">
        <v>977</v>
      </c>
      <c r="D414" s="5" t="s">
        <v>40</v>
      </c>
      <c r="E414" s="4" t="s">
        <v>28</v>
      </c>
      <c r="F414" s="4">
        <v>27245814</v>
      </c>
      <c r="G414" s="70"/>
      <c r="H414" s="70"/>
      <c r="I414" s="69">
        <v>3</v>
      </c>
      <c r="J414" s="5">
        <v>3</v>
      </c>
      <c r="K414" s="69">
        <v>4</v>
      </c>
      <c r="L414" s="5">
        <v>5</v>
      </c>
      <c r="M414" s="69">
        <v>5</v>
      </c>
      <c r="N414" s="5">
        <v>4</v>
      </c>
      <c r="O414" s="69">
        <v>2</v>
      </c>
      <c r="P414" s="5">
        <v>4</v>
      </c>
      <c r="Q414" s="69">
        <v>14</v>
      </c>
      <c r="R414" s="4">
        <v>16</v>
      </c>
      <c r="S414" s="77">
        <v>15</v>
      </c>
      <c r="T414" s="39">
        <f t="shared" si="94"/>
        <v>2</v>
      </c>
      <c r="U414" s="39">
        <f t="shared" si="95"/>
        <v>1.4142135623730951</v>
      </c>
      <c r="V414" s="39"/>
      <c r="W414" s="39">
        <f t="shared" si="93"/>
        <v>15</v>
      </c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1:33" ht="90" x14ac:dyDescent="0.2">
      <c r="A415" s="4" t="s">
        <v>1036</v>
      </c>
      <c r="B415" s="4" t="s">
        <v>978</v>
      </c>
      <c r="C415" s="4" t="s">
        <v>32</v>
      </c>
      <c r="D415" s="4" t="s">
        <v>40</v>
      </c>
      <c r="E415" s="4" t="s">
        <v>28</v>
      </c>
      <c r="F415" s="5">
        <v>27640552</v>
      </c>
      <c r="G415" s="70"/>
      <c r="H415" s="70"/>
      <c r="I415" s="69">
        <v>1</v>
      </c>
      <c r="J415" s="5">
        <v>1</v>
      </c>
      <c r="K415" s="69">
        <v>5</v>
      </c>
      <c r="L415" s="5">
        <v>2</v>
      </c>
      <c r="M415" s="69">
        <v>5</v>
      </c>
      <c r="N415" s="5">
        <v>4</v>
      </c>
      <c r="O415" s="69">
        <v>5</v>
      </c>
      <c r="P415" s="5">
        <v>3</v>
      </c>
      <c r="Q415" s="69">
        <f>I415+K415+M415+O415</f>
        <v>16</v>
      </c>
      <c r="R415" s="4">
        <v>10</v>
      </c>
      <c r="S415" s="77">
        <v>13</v>
      </c>
      <c r="T415" s="39">
        <f t="shared" si="94"/>
        <v>6</v>
      </c>
      <c r="U415" s="39">
        <f t="shared" si="95"/>
        <v>4.2426406871192848</v>
      </c>
      <c r="V415" s="39"/>
      <c r="W415" s="39">
        <f t="shared" si="93"/>
        <v>13</v>
      </c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ht="45" x14ac:dyDescent="0.2">
      <c r="A416" s="5" t="s">
        <v>1037</v>
      </c>
      <c r="B416" s="5" t="s">
        <v>979</v>
      </c>
      <c r="C416" s="114" t="s">
        <v>980</v>
      </c>
      <c r="D416" s="114" t="s">
        <v>27</v>
      </c>
      <c r="E416" s="114" t="s">
        <v>28</v>
      </c>
      <c r="F416" s="114">
        <v>27269998</v>
      </c>
      <c r="G416" s="70"/>
      <c r="H416" s="70"/>
      <c r="I416" s="69">
        <v>3</v>
      </c>
      <c r="J416" s="114">
        <v>2</v>
      </c>
      <c r="K416" s="69">
        <v>1</v>
      </c>
      <c r="L416" s="114">
        <v>4</v>
      </c>
      <c r="M416" s="69">
        <v>5</v>
      </c>
      <c r="N416" s="114">
        <v>4</v>
      </c>
      <c r="O416" s="69">
        <v>5</v>
      </c>
      <c r="P416" s="114">
        <v>5</v>
      </c>
      <c r="Q416" s="69">
        <v>14</v>
      </c>
      <c r="R416" s="4">
        <v>15</v>
      </c>
      <c r="S416" s="77">
        <v>14.5</v>
      </c>
      <c r="T416" s="39">
        <f t="shared" si="94"/>
        <v>1</v>
      </c>
      <c r="U416" s="39">
        <f t="shared" si="95"/>
        <v>0.70710678118654757</v>
      </c>
      <c r="V416" s="39"/>
      <c r="W416" s="39">
        <f>S416</f>
        <v>14.5</v>
      </c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1:33" ht="60" x14ac:dyDescent="0.2">
      <c r="A417" s="4" t="s">
        <v>1846</v>
      </c>
      <c r="B417" s="4" t="s">
        <v>981</v>
      </c>
      <c r="C417" s="4" t="s">
        <v>958</v>
      </c>
      <c r="D417" s="4" t="s">
        <v>27</v>
      </c>
      <c r="E417" s="4" t="s">
        <v>28</v>
      </c>
      <c r="F417" s="4">
        <v>27491511</v>
      </c>
      <c r="G417" s="70"/>
      <c r="H417" s="70"/>
      <c r="I417" s="69">
        <v>2</v>
      </c>
      <c r="J417" s="5">
        <v>3</v>
      </c>
      <c r="K417" s="69">
        <v>3</v>
      </c>
      <c r="L417" s="5">
        <v>4</v>
      </c>
      <c r="M417" s="69">
        <v>5</v>
      </c>
      <c r="N417" s="5">
        <v>5</v>
      </c>
      <c r="O417" s="69">
        <v>4</v>
      </c>
      <c r="P417" s="5">
        <v>5</v>
      </c>
      <c r="Q417" s="69">
        <v>14</v>
      </c>
      <c r="R417" s="4">
        <v>17</v>
      </c>
      <c r="S417" s="77">
        <v>15.5</v>
      </c>
      <c r="T417" s="39">
        <f t="shared" si="94"/>
        <v>3</v>
      </c>
      <c r="U417" s="39">
        <f t="shared" si="95"/>
        <v>2.1213203435596424</v>
      </c>
      <c r="V417" s="39"/>
      <c r="W417" s="39">
        <f t="shared" si="93"/>
        <v>15.5</v>
      </c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1:33" ht="45" x14ac:dyDescent="0.2">
      <c r="A418" s="4" t="s">
        <v>1038</v>
      </c>
      <c r="B418" s="4" t="s">
        <v>982</v>
      </c>
      <c r="C418" s="4" t="s">
        <v>32</v>
      </c>
      <c r="D418" s="4" t="s">
        <v>40</v>
      </c>
      <c r="E418" s="4" t="s">
        <v>28</v>
      </c>
      <c r="F418" s="5">
        <v>27938469</v>
      </c>
      <c r="G418" s="70"/>
      <c r="H418" s="70"/>
      <c r="I418" s="69">
        <v>1</v>
      </c>
      <c r="J418" s="5">
        <v>5</v>
      </c>
      <c r="K418" s="69">
        <v>5</v>
      </c>
      <c r="L418" s="5">
        <v>1</v>
      </c>
      <c r="M418" s="69">
        <v>5</v>
      </c>
      <c r="N418" s="5">
        <v>3</v>
      </c>
      <c r="O418" s="69">
        <v>5</v>
      </c>
      <c r="P418" s="5">
        <v>4</v>
      </c>
      <c r="Q418" s="69">
        <f>I418+K418+M418+O418</f>
        <v>16</v>
      </c>
      <c r="R418" s="4">
        <v>13</v>
      </c>
      <c r="S418" s="77">
        <v>14.5</v>
      </c>
      <c r="T418" s="39">
        <f t="shared" si="94"/>
        <v>3</v>
      </c>
      <c r="U418" s="39">
        <f t="shared" si="95"/>
        <v>2.1213203435596424</v>
      </c>
      <c r="V418" s="39"/>
      <c r="W418" s="39">
        <f t="shared" ref="W418" si="96">S418</f>
        <v>14.5</v>
      </c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s="8" customFormat="1" ht="90" x14ac:dyDescent="0.2">
      <c r="A419" s="5" t="s">
        <v>1847</v>
      </c>
      <c r="B419" s="4" t="s">
        <v>983</v>
      </c>
      <c r="C419" s="4" t="s">
        <v>984</v>
      </c>
      <c r="D419" s="4" t="s">
        <v>40</v>
      </c>
      <c r="E419" s="4" t="s">
        <v>28</v>
      </c>
      <c r="F419" s="4">
        <v>27668228</v>
      </c>
      <c r="G419" s="70"/>
      <c r="H419" s="70"/>
      <c r="I419" s="76">
        <v>3</v>
      </c>
      <c r="J419" s="5">
        <v>5</v>
      </c>
      <c r="K419" s="69">
        <v>3</v>
      </c>
      <c r="L419" s="5">
        <v>5</v>
      </c>
      <c r="M419" s="69">
        <v>2</v>
      </c>
      <c r="N419" s="5">
        <v>5</v>
      </c>
      <c r="O419" s="69">
        <v>2</v>
      </c>
      <c r="P419" s="5">
        <v>5</v>
      </c>
      <c r="Q419" s="69">
        <v>10</v>
      </c>
      <c r="R419" s="4">
        <v>20</v>
      </c>
      <c r="S419" s="77">
        <v>15</v>
      </c>
      <c r="T419" s="4">
        <v>10</v>
      </c>
      <c r="U419" s="39">
        <f t="shared" si="95"/>
        <v>7.0710678118654755</v>
      </c>
      <c r="V419" s="4">
        <v>18</v>
      </c>
      <c r="W419" s="4">
        <f>AVERAGE(V419,R419,Q419)</f>
        <v>16</v>
      </c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60" x14ac:dyDescent="0.2">
      <c r="A420" s="4" t="s">
        <v>1039</v>
      </c>
      <c r="B420" s="7" t="s">
        <v>1040</v>
      </c>
      <c r="C420" s="4" t="s">
        <v>497</v>
      </c>
      <c r="D420" s="4" t="s">
        <v>36</v>
      </c>
      <c r="E420" s="4" t="s">
        <v>28</v>
      </c>
      <c r="F420" s="4">
        <v>27606001</v>
      </c>
      <c r="G420" s="70"/>
      <c r="H420" s="70"/>
      <c r="I420" s="69">
        <v>2</v>
      </c>
      <c r="J420" s="5">
        <v>3</v>
      </c>
      <c r="K420" s="69">
        <v>4</v>
      </c>
      <c r="L420" s="5">
        <v>3</v>
      </c>
      <c r="M420" s="69">
        <v>2</v>
      </c>
      <c r="N420" s="5">
        <v>2</v>
      </c>
      <c r="O420" s="69">
        <v>3</v>
      </c>
      <c r="P420" s="5">
        <v>1</v>
      </c>
      <c r="Q420" s="69">
        <v>11</v>
      </c>
      <c r="R420" s="4">
        <v>9</v>
      </c>
      <c r="S420" s="77">
        <f t="shared" ref="S420:S451" si="97">(Q420+R420)/2</f>
        <v>10</v>
      </c>
      <c r="T420" s="39">
        <f t="shared" ref="T420:T451" si="98">ABS(Q420-R420)</f>
        <v>2</v>
      </c>
      <c r="U420" s="39">
        <f t="shared" ref="U420:U451" si="99">STDEV(Q420:R420)</f>
        <v>1.4142135623730951</v>
      </c>
      <c r="V420" s="39"/>
      <c r="W420" s="39">
        <f>S420</f>
        <v>10</v>
      </c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60" x14ac:dyDescent="0.2">
      <c r="A421" s="4" t="s">
        <v>1041</v>
      </c>
      <c r="B421" s="4" t="s">
        <v>1042</v>
      </c>
      <c r="C421" s="4" t="s">
        <v>1043</v>
      </c>
      <c r="D421" s="4" t="s">
        <v>40</v>
      </c>
      <c r="E421" s="4" t="s">
        <v>28</v>
      </c>
      <c r="F421" s="5">
        <v>27578316</v>
      </c>
      <c r="G421" s="70"/>
      <c r="H421" s="70"/>
      <c r="I421" s="69">
        <v>5</v>
      </c>
      <c r="J421" s="5">
        <v>4</v>
      </c>
      <c r="K421" s="69">
        <v>4</v>
      </c>
      <c r="L421" s="5">
        <v>5</v>
      </c>
      <c r="M421" s="69">
        <v>4</v>
      </c>
      <c r="N421" s="5">
        <v>2</v>
      </c>
      <c r="O421" s="69">
        <v>1</v>
      </c>
      <c r="P421" s="5">
        <v>1</v>
      </c>
      <c r="Q421" s="69">
        <v>14</v>
      </c>
      <c r="R421" s="4">
        <v>12</v>
      </c>
      <c r="S421" s="77">
        <f t="shared" si="97"/>
        <v>13</v>
      </c>
      <c r="T421" s="39">
        <f t="shared" si="98"/>
        <v>2</v>
      </c>
      <c r="U421" s="39">
        <f t="shared" si="99"/>
        <v>1.4142135623730951</v>
      </c>
      <c r="V421" s="39"/>
      <c r="W421" s="39">
        <f t="shared" ref="W421:W441" si="100">S421</f>
        <v>13</v>
      </c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ht="60" x14ac:dyDescent="0.2">
      <c r="A422" s="4" t="s">
        <v>1044</v>
      </c>
      <c r="B422" s="7" t="s">
        <v>1045</v>
      </c>
      <c r="C422" s="7" t="s">
        <v>1046</v>
      </c>
      <c r="D422" s="4" t="s">
        <v>40</v>
      </c>
      <c r="E422" s="4" t="s">
        <v>28</v>
      </c>
      <c r="F422" s="4">
        <v>27583862</v>
      </c>
      <c r="G422" s="70"/>
      <c r="H422" s="70"/>
      <c r="I422" s="72">
        <v>2</v>
      </c>
      <c r="J422" s="5">
        <v>3</v>
      </c>
      <c r="K422" s="72">
        <v>5</v>
      </c>
      <c r="L422" s="5">
        <v>5</v>
      </c>
      <c r="M422" s="72">
        <v>3</v>
      </c>
      <c r="N422" s="5">
        <v>2</v>
      </c>
      <c r="O422" s="72">
        <v>2</v>
      </c>
      <c r="P422" s="5">
        <v>1</v>
      </c>
      <c r="Q422" s="69">
        <v>12</v>
      </c>
      <c r="R422" s="4">
        <v>12</v>
      </c>
      <c r="S422" s="77">
        <f t="shared" si="97"/>
        <v>12</v>
      </c>
      <c r="T422" s="39">
        <f t="shared" si="98"/>
        <v>0</v>
      </c>
      <c r="U422" s="39">
        <f t="shared" si="99"/>
        <v>0</v>
      </c>
      <c r="V422" s="39"/>
      <c r="W422" s="39">
        <f t="shared" si="100"/>
        <v>12</v>
      </c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ht="60" x14ac:dyDescent="0.2">
      <c r="A423" s="4" t="s">
        <v>1047</v>
      </c>
      <c r="B423" s="4" t="s">
        <v>1048</v>
      </c>
      <c r="C423" s="4" t="s">
        <v>817</v>
      </c>
      <c r="D423" s="4" t="s">
        <v>27</v>
      </c>
      <c r="E423" s="4" t="s">
        <v>28</v>
      </c>
      <c r="F423" s="4">
        <v>27599603</v>
      </c>
      <c r="G423" s="70"/>
      <c r="H423" s="70"/>
      <c r="I423" s="69">
        <v>2</v>
      </c>
      <c r="J423" s="5">
        <v>3</v>
      </c>
      <c r="K423" s="69">
        <v>5</v>
      </c>
      <c r="L423" s="5">
        <v>5</v>
      </c>
      <c r="M423" s="69">
        <v>2</v>
      </c>
      <c r="N423" s="5">
        <v>3</v>
      </c>
      <c r="O423" s="69">
        <v>3</v>
      </c>
      <c r="P423" s="5">
        <v>1</v>
      </c>
      <c r="Q423" s="69">
        <v>12</v>
      </c>
      <c r="R423" s="4">
        <v>12</v>
      </c>
      <c r="S423" s="77">
        <f t="shared" si="97"/>
        <v>12</v>
      </c>
      <c r="T423" s="39">
        <f t="shared" si="98"/>
        <v>0</v>
      </c>
      <c r="U423" s="39">
        <f t="shared" si="99"/>
        <v>0</v>
      </c>
      <c r="V423" s="39"/>
      <c r="W423" s="39">
        <f t="shared" si="100"/>
        <v>12</v>
      </c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ht="60" x14ac:dyDescent="0.2">
      <c r="A424" s="4" t="s">
        <v>1049</v>
      </c>
      <c r="B424" s="7" t="s">
        <v>1050</v>
      </c>
      <c r="C424" s="7" t="s">
        <v>1051</v>
      </c>
      <c r="D424" s="4" t="s">
        <v>40</v>
      </c>
      <c r="E424" s="4" t="s">
        <v>28</v>
      </c>
      <c r="F424" s="4">
        <v>27593823</v>
      </c>
      <c r="G424" s="70"/>
      <c r="H424" s="70"/>
      <c r="I424" s="72">
        <v>2</v>
      </c>
      <c r="J424" s="5">
        <v>3</v>
      </c>
      <c r="K424" s="72">
        <v>2</v>
      </c>
      <c r="L424" s="5">
        <v>1</v>
      </c>
      <c r="M424" s="72">
        <v>0</v>
      </c>
      <c r="N424" s="5">
        <v>3</v>
      </c>
      <c r="O424" s="72">
        <v>1</v>
      </c>
      <c r="P424" s="5">
        <v>1</v>
      </c>
      <c r="Q424" s="69">
        <v>5</v>
      </c>
      <c r="R424" s="5">
        <v>8</v>
      </c>
      <c r="S424" s="77">
        <f t="shared" si="97"/>
        <v>6.5</v>
      </c>
      <c r="T424" s="39">
        <f t="shared" si="98"/>
        <v>3</v>
      </c>
      <c r="U424" s="39">
        <f t="shared" si="99"/>
        <v>2.1213203435596424</v>
      </c>
      <c r="V424" s="39"/>
      <c r="W424" s="39">
        <f t="shared" si="100"/>
        <v>6.5</v>
      </c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spans="1:33" ht="60" x14ac:dyDescent="0.2">
      <c r="A425" s="4" t="s">
        <v>1052</v>
      </c>
      <c r="B425" s="4" t="s">
        <v>1053</v>
      </c>
      <c r="C425" s="4" t="s">
        <v>1054</v>
      </c>
      <c r="D425" s="4" t="s">
        <v>40</v>
      </c>
      <c r="E425" s="4" t="s">
        <v>28</v>
      </c>
      <c r="F425" s="4">
        <v>27576447</v>
      </c>
      <c r="G425" s="71"/>
      <c r="H425" s="70"/>
      <c r="I425" s="69">
        <v>3</v>
      </c>
      <c r="J425" s="5">
        <v>5</v>
      </c>
      <c r="K425" s="69">
        <v>5</v>
      </c>
      <c r="L425" s="5">
        <v>5</v>
      </c>
      <c r="M425" s="69">
        <v>2</v>
      </c>
      <c r="N425" s="5">
        <v>3</v>
      </c>
      <c r="O425" s="69">
        <v>1</v>
      </c>
      <c r="P425" s="5">
        <v>1</v>
      </c>
      <c r="Q425" s="69">
        <v>11</v>
      </c>
      <c r="R425" s="4">
        <v>14</v>
      </c>
      <c r="S425" s="77">
        <f t="shared" si="97"/>
        <v>12.5</v>
      </c>
      <c r="T425" s="39">
        <f t="shared" si="98"/>
        <v>3</v>
      </c>
      <c r="U425" s="39">
        <f t="shared" si="99"/>
        <v>2.1213203435596424</v>
      </c>
      <c r="V425" s="39"/>
      <c r="W425" s="39">
        <f t="shared" si="100"/>
        <v>12.5</v>
      </c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spans="1:33" ht="60" x14ac:dyDescent="0.2">
      <c r="A426" s="4" t="s">
        <v>545</v>
      </c>
      <c r="B426" s="7" t="s">
        <v>1055</v>
      </c>
      <c r="C426" s="7" t="s">
        <v>1056</v>
      </c>
      <c r="D426" s="4" t="s">
        <v>40</v>
      </c>
      <c r="E426" s="4" t="s">
        <v>28</v>
      </c>
      <c r="F426" s="4">
        <v>27583478</v>
      </c>
      <c r="G426" s="71"/>
      <c r="H426" s="70"/>
      <c r="I426" s="69">
        <v>4</v>
      </c>
      <c r="J426" s="5">
        <v>5</v>
      </c>
      <c r="K426" s="69">
        <v>5</v>
      </c>
      <c r="L426" s="5">
        <v>5</v>
      </c>
      <c r="M426" s="69">
        <v>3</v>
      </c>
      <c r="N426" s="5">
        <v>2</v>
      </c>
      <c r="O426" s="69">
        <v>3</v>
      </c>
      <c r="P426" s="5">
        <v>1</v>
      </c>
      <c r="Q426" s="69">
        <v>15</v>
      </c>
      <c r="R426" s="4">
        <v>13</v>
      </c>
      <c r="S426" s="77">
        <f t="shared" si="97"/>
        <v>14</v>
      </c>
      <c r="T426" s="39">
        <f t="shared" si="98"/>
        <v>2</v>
      </c>
      <c r="U426" s="39">
        <f t="shared" si="99"/>
        <v>1.4142135623730951</v>
      </c>
      <c r="V426" s="39"/>
      <c r="W426" s="39">
        <f t="shared" si="100"/>
        <v>14</v>
      </c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ht="60" x14ac:dyDescent="0.2">
      <c r="A427" s="4" t="s">
        <v>1057</v>
      </c>
      <c r="B427" s="4" t="s">
        <v>1058</v>
      </c>
      <c r="C427" s="4" t="s">
        <v>248</v>
      </c>
      <c r="D427" s="4" t="s">
        <v>40</v>
      </c>
      <c r="E427" s="4" t="s">
        <v>28</v>
      </c>
      <c r="F427" s="4">
        <v>27707496</v>
      </c>
      <c r="G427" s="70"/>
      <c r="H427" s="70"/>
      <c r="I427" s="69">
        <v>5</v>
      </c>
      <c r="J427" s="5">
        <v>5</v>
      </c>
      <c r="K427" s="69">
        <v>4</v>
      </c>
      <c r="L427" s="5">
        <v>5</v>
      </c>
      <c r="M427" s="69">
        <v>2</v>
      </c>
      <c r="N427" s="5">
        <v>4</v>
      </c>
      <c r="O427" s="69">
        <v>2</v>
      </c>
      <c r="P427" s="5">
        <v>3</v>
      </c>
      <c r="Q427" s="69">
        <v>13</v>
      </c>
      <c r="R427" s="4">
        <v>17</v>
      </c>
      <c r="S427" s="77">
        <f t="shared" si="97"/>
        <v>15</v>
      </c>
      <c r="T427" s="39">
        <f t="shared" si="98"/>
        <v>4</v>
      </c>
      <c r="U427" s="39">
        <f t="shared" si="99"/>
        <v>2.8284271247461903</v>
      </c>
      <c r="V427" s="39"/>
      <c r="W427" s="39">
        <f t="shared" si="100"/>
        <v>15</v>
      </c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ht="60" x14ac:dyDescent="0.2">
      <c r="A428" s="4" t="s">
        <v>1059</v>
      </c>
      <c r="B428" s="4" t="s">
        <v>1060</v>
      </c>
      <c r="C428" s="4" t="s">
        <v>116</v>
      </c>
      <c r="D428" s="4" t="s">
        <v>40</v>
      </c>
      <c r="E428" s="4" t="s">
        <v>28</v>
      </c>
      <c r="F428" s="4">
        <v>27598588</v>
      </c>
      <c r="G428" s="70"/>
      <c r="H428" s="70"/>
      <c r="I428" s="69">
        <v>1</v>
      </c>
      <c r="J428" s="5">
        <v>3</v>
      </c>
      <c r="K428" s="69">
        <v>3</v>
      </c>
      <c r="L428" s="5">
        <v>1</v>
      </c>
      <c r="M428" s="69">
        <v>2</v>
      </c>
      <c r="N428" s="5">
        <v>1</v>
      </c>
      <c r="O428" s="69">
        <v>3</v>
      </c>
      <c r="P428" s="5">
        <v>1</v>
      </c>
      <c r="Q428" s="69">
        <v>9</v>
      </c>
      <c r="R428" s="4">
        <v>6</v>
      </c>
      <c r="S428" s="77">
        <f t="shared" si="97"/>
        <v>7.5</v>
      </c>
      <c r="T428" s="39">
        <f t="shared" si="98"/>
        <v>3</v>
      </c>
      <c r="U428" s="39">
        <f t="shared" si="99"/>
        <v>2.1213203435596424</v>
      </c>
      <c r="V428" s="39"/>
      <c r="W428" s="39">
        <f>S428</f>
        <v>7.5</v>
      </c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ht="105" x14ac:dyDescent="0.2">
      <c r="A429" s="4" t="s">
        <v>1061</v>
      </c>
      <c r="B429" s="4" t="s">
        <v>1062</v>
      </c>
      <c r="C429" s="4" t="s">
        <v>689</v>
      </c>
      <c r="D429" s="4" t="s">
        <v>27</v>
      </c>
      <c r="E429" s="4" t="s">
        <v>28</v>
      </c>
      <c r="F429" s="4">
        <v>27741956</v>
      </c>
      <c r="G429" s="70"/>
      <c r="H429" s="70"/>
      <c r="I429" s="69">
        <v>5</v>
      </c>
      <c r="J429" s="5">
        <v>3</v>
      </c>
      <c r="K429" s="69">
        <v>5</v>
      </c>
      <c r="L429" s="5">
        <v>5</v>
      </c>
      <c r="M429" s="69">
        <v>3</v>
      </c>
      <c r="N429" s="5">
        <v>5</v>
      </c>
      <c r="O429" s="69">
        <v>3</v>
      </c>
      <c r="P429" s="5">
        <v>3</v>
      </c>
      <c r="Q429" s="69">
        <v>16</v>
      </c>
      <c r="R429" s="4">
        <v>16</v>
      </c>
      <c r="S429" s="77">
        <f t="shared" si="97"/>
        <v>16</v>
      </c>
      <c r="T429" s="39">
        <f t="shared" si="98"/>
        <v>0</v>
      </c>
      <c r="U429" s="39">
        <f t="shared" si="99"/>
        <v>0</v>
      </c>
      <c r="V429" s="39"/>
      <c r="W429" s="39">
        <f t="shared" si="100"/>
        <v>16</v>
      </c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ht="60" x14ac:dyDescent="0.2">
      <c r="A430" s="4" t="s">
        <v>1063</v>
      </c>
      <c r="B430" s="4" t="s">
        <v>1064</v>
      </c>
      <c r="C430" s="4" t="s">
        <v>1065</v>
      </c>
      <c r="D430" s="5" t="s">
        <v>27</v>
      </c>
      <c r="E430" s="4" t="s">
        <v>28</v>
      </c>
      <c r="F430" s="4">
        <v>27782012</v>
      </c>
      <c r="G430" s="70"/>
      <c r="H430" s="70"/>
      <c r="I430" s="69">
        <v>2</v>
      </c>
      <c r="J430" s="73">
        <v>3</v>
      </c>
      <c r="K430" s="69">
        <v>4</v>
      </c>
      <c r="L430" s="73">
        <v>5</v>
      </c>
      <c r="M430" s="69">
        <v>0</v>
      </c>
      <c r="N430" s="73">
        <v>2</v>
      </c>
      <c r="O430" s="69">
        <v>1</v>
      </c>
      <c r="P430" s="73">
        <v>1</v>
      </c>
      <c r="Q430" s="69">
        <v>7</v>
      </c>
      <c r="R430" s="4">
        <v>11</v>
      </c>
      <c r="S430" s="77">
        <f t="shared" si="97"/>
        <v>9</v>
      </c>
      <c r="T430" s="39">
        <f t="shared" si="98"/>
        <v>4</v>
      </c>
      <c r="U430" s="39">
        <f t="shared" si="99"/>
        <v>2.8284271247461903</v>
      </c>
      <c r="V430" s="39"/>
      <c r="W430" s="39">
        <f t="shared" si="100"/>
        <v>9</v>
      </c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ht="60" x14ac:dyDescent="0.2">
      <c r="A431" s="4" t="s">
        <v>1066</v>
      </c>
      <c r="B431" s="4" t="s">
        <v>1067</v>
      </c>
      <c r="C431" s="4" t="s">
        <v>1068</v>
      </c>
      <c r="D431" s="4" t="s">
        <v>40</v>
      </c>
      <c r="E431" s="4" t="s">
        <v>28</v>
      </c>
      <c r="F431" s="4">
        <v>27721706</v>
      </c>
      <c r="G431" s="70"/>
      <c r="H431" s="70"/>
      <c r="I431" s="69">
        <v>3</v>
      </c>
      <c r="J431" s="5">
        <v>3</v>
      </c>
      <c r="K431" s="69">
        <v>4</v>
      </c>
      <c r="L431" s="5">
        <v>5</v>
      </c>
      <c r="M431" s="69">
        <v>2</v>
      </c>
      <c r="N431" s="5">
        <v>3</v>
      </c>
      <c r="O431" s="69">
        <v>1</v>
      </c>
      <c r="P431" s="5">
        <v>1</v>
      </c>
      <c r="Q431" s="69">
        <v>10</v>
      </c>
      <c r="R431" s="4">
        <v>12</v>
      </c>
      <c r="S431" s="77">
        <f t="shared" si="97"/>
        <v>11</v>
      </c>
      <c r="T431" s="39">
        <f t="shared" si="98"/>
        <v>2</v>
      </c>
      <c r="U431" s="39">
        <f t="shared" si="99"/>
        <v>1.4142135623730951</v>
      </c>
      <c r="V431" s="39"/>
      <c r="W431" s="39">
        <f t="shared" si="100"/>
        <v>11</v>
      </c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spans="1:33" ht="105" x14ac:dyDescent="0.2">
      <c r="A432" s="4" t="s">
        <v>1069</v>
      </c>
      <c r="B432" s="4" t="s">
        <v>1070</v>
      </c>
      <c r="C432" s="4" t="s">
        <v>248</v>
      </c>
      <c r="D432" s="4" t="s">
        <v>36</v>
      </c>
      <c r="E432" s="4" t="s">
        <v>28</v>
      </c>
      <c r="F432" s="4">
        <v>27402381</v>
      </c>
      <c r="G432" s="70"/>
      <c r="H432" s="70"/>
      <c r="I432" s="69">
        <v>3</v>
      </c>
      <c r="J432" s="5">
        <v>3</v>
      </c>
      <c r="K432" s="69">
        <v>2</v>
      </c>
      <c r="L432" s="5">
        <v>1</v>
      </c>
      <c r="M432" s="69">
        <v>1</v>
      </c>
      <c r="N432" s="5">
        <v>5</v>
      </c>
      <c r="O432" s="69">
        <v>1</v>
      </c>
      <c r="P432" s="5">
        <v>3</v>
      </c>
      <c r="Q432" s="69">
        <v>7</v>
      </c>
      <c r="R432" s="4">
        <v>12</v>
      </c>
      <c r="S432" s="77">
        <f t="shared" si="97"/>
        <v>9.5</v>
      </c>
      <c r="T432" s="39">
        <f t="shared" si="98"/>
        <v>5</v>
      </c>
      <c r="U432" s="39">
        <f t="shared" si="99"/>
        <v>3.5355339059327378</v>
      </c>
      <c r="V432" s="39"/>
      <c r="W432" s="39">
        <f t="shared" si="100"/>
        <v>9.5</v>
      </c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spans="1:33" ht="45" x14ac:dyDescent="0.2">
      <c r="A433" s="4" t="s">
        <v>1071</v>
      </c>
      <c r="B433" s="4" t="s">
        <v>1072</v>
      </c>
      <c r="C433" s="4" t="s">
        <v>1073</v>
      </c>
      <c r="D433" s="4" t="s">
        <v>27</v>
      </c>
      <c r="E433" s="4" t="s">
        <v>28</v>
      </c>
      <c r="F433" s="4">
        <v>27766233</v>
      </c>
      <c r="G433" s="71"/>
      <c r="H433" s="70"/>
      <c r="I433" s="72">
        <v>3</v>
      </c>
      <c r="J433" s="5">
        <v>3</v>
      </c>
      <c r="K433" s="72">
        <v>4</v>
      </c>
      <c r="L433" s="5">
        <v>4</v>
      </c>
      <c r="M433" s="72">
        <v>5</v>
      </c>
      <c r="N433" s="5">
        <v>3</v>
      </c>
      <c r="O433" s="72">
        <v>3</v>
      </c>
      <c r="P433" s="5">
        <v>4</v>
      </c>
      <c r="Q433" s="69">
        <v>15</v>
      </c>
      <c r="R433" s="4">
        <v>14</v>
      </c>
      <c r="S433" s="77">
        <f t="shared" si="97"/>
        <v>14.5</v>
      </c>
      <c r="T433" s="39">
        <f t="shared" si="98"/>
        <v>1</v>
      </c>
      <c r="U433" s="39">
        <f t="shared" si="99"/>
        <v>0.70710678118654757</v>
      </c>
      <c r="V433" s="39"/>
      <c r="W433" s="39">
        <f t="shared" si="100"/>
        <v>14.5</v>
      </c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ht="135" x14ac:dyDescent="0.2">
      <c r="A434" s="4" t="s">
        <v>1074</v>
      </c>
      <c r="B434" s="4" t="s">
        <v>1075</v>
      </c>
      <c r="C434" s="4" t="s">
        <v>401</v>
      </c>
      <c r="D434" s="4" t="s">
        <v>40</v>
      </c>
      <c r="E434" s="4" t="s">
        <v>28</v>
      </c>
      <c r="F434" s="4">
        <v>27722069</v>
      </c>
      <c r="G434" s="71"/>
      <c r="H434" s="70"/>
      <c r="I434" s="72">
        <v>0</v>
      </c>
      <c r="J434" s="5">
        <v>0</v>
      </c>
      <c r="K434" s="72">
        <v>1</v>
      </c>
      <c r="L434" s="5">
        <v>0</v>
      </c>
      <c r="M434" s="72">
        <v>0</v>
      </c>
      <c r="N434" s="5">
        <v>2</v>
      </c>
      <c r="O434" s="72">
        <v>0</v>
      </c>
      <c r="P434" s="5">
        <v>1</v>
      </c>
      <c r="Q434" s="69">
        <v>1</v>
      </c>
      <c r="R434" s="4">
        <v>3</v>
      </c>
      <c r="S434" s="77">
        <f t="shared" si="97"/>
        <v>2</v>
      </c>
      <c r="T434" s="39">
        <f t="shared" si="98"/>
        <v>2</v>
      </c>
      <c r="U434" s="39">
        <f t="shared" si="99"/>
        <v>1.4142135623730951</v>
      </c>
      <c r="V434" s="39"/>
      <c r="W434" s="39">
        <f t="shared" si="100"/>
        <v>2</v>
      </c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ht="105" x14ac:dyDescent="0.2">
      <c r="A435" s="4" t="s">
        <v>1076</v>
      </c>
      <c r="B435" s="4" t="s">
        <v>1077</v>
      </c>
      <c r="C435" s="4" t="s">
        <v>248</v>
      </c>
      <c r="D435" s="4" t="s">
        <v>40</v>
      </c>
      <c r="E435" s="4" t="s">
        <v>28</v>
      </c>
      <c r="F435" s="4">
        <v>27665228</v>
      </c>
      <c r="G435" s="70"/>
      <c r="H435" s="70"/>
      <c r="I435" s="69">
        <v>3</v>
      </c>
      <c r="J435" s="5">
        <v>3</v>
      </c>
      <c r="K435" s="69">
        <v>1</v>
      </c>
      <c r="L435" s="5">
        <v>1</v>
      </c>
      <c r="M435" s="69">
        <v>4</v>
      </c>
      <c r="N435" s="5">
        <v>4</v>
      </c>
      <c r="O435" s="69">
        <v>1</v>
      </c>
      <c r="P435" s="5">
        <v>5</v>
      </c>
      <c r="Q435" s="69">
        <v>9</v>
      </c>
      <c r="R435" s="4">
        <v>13</v>
      </c>
      <c r="S435" s="77">
        <f t="shared" si="97"/>
        <v>11</v>
      </c>
      <c r="T435" s="39">
        <f t="shared" si="98"/>
        <v>4</v>
      </c>
      <c r="U435" s="39">
        <f t="shared" si="99"/>
        <v>2.8284271247461903</v>
      </c>
      <c r="V435" s="39"/>
      <c r="W435" s="39">
        <f t="shared" si="100"/>
        <v>11</v>
      </c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ht="105" x14ac:dyDescent="0.2">
      <c r="A436" s="4" t="s">
        <v>1078</v>
      </c>
      <c r="B436" s="4" t="s">
        <v>1079</v>
      </c>
      <c r="C436" s="4" t="s">
        <v>248</v>
      </c>
      <c r="D436" s="4" t="s">
        <v>40</v>
      </c>
      <c r="E436" s="4" t="s">
        <v>28</v>
      </c>
      <c r="F436" s="4">
        <v>27520594</v>
      </c>
      <c r="G436" s="70"/>
      <c r="H436" s="70"/>
      <c r="I436" s="76">
        <v>5</v>
      </c>
      <c r="J436" s="5">
        <v>4</v>
      </c>
      <c r="K436" s="69">
        <v>5</v>
      </c>
      <c r="L436" s="5">
        <v>1</v>
      </c>
      <c r="M436" s="69">
        <v>4</v>
      </c>
      <c r="N436" s="5">
        <v>4</v>
      </c>
      <c r="O436" s="69">
        <v>2</v>
      </c>
      <c r="P436" s="5">
        <v>4</v>
      </c>
      <c r="Q436" s="69">
        <v>16</v>
      </c>
      <c r="R436" s="4">
        <v>13</v>
      </c>
      <c r="S436" s="77">
        <f t="shared" si="97"/>
        <v>14.5</v>
      </c>
      <c r="T436" s="39">
        <f t="shared" si="98"/>
        <v>3</v>
      </c>
      <c r="U436" s="39">
        <f t="shared" si="99"/>
        <v>2.1213203435596424</v>
      </c>
      <c r="V436" s="39"/>
      <c r="W436" s="39">
        <f>S436</f>
        <v>14.5</v>
      </c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spans="1:33" ht="75" x14ac:dyDescent="0.2">
      <c r="A437" s="4" t="s">
        <v>1080</v>
      </c>
      <c r="B437" s="4" t="s">
        <v>1081</v>
      </c>
      <c r="C437" s="4" t="s">
        <v>1082</v>
      </c>
      <c r="D437" s="4" t="s">
        <v>40</v>
      </c>
      <c r="E437" s="4" t="s">
        <v>28</v>
      </c>
      <c r="F437" s="4">
        <v>27727083</v>
      </c>
      <c r="G437" s="70"/>
      <c r="H437" s="70"/>
      <c r="I437" s="69">
        <v>0</v>
      </c>
      <c r="J437" s="5">
        <v>3</v>
      </c>
      <c r="K437" s="69">
        <v>0</v>
      </c>
      <c r="L437" s="5">
        <v>1</v>
      </c>
      <c r="M437" s="69">
        <v>1</v>
      </c>
      <c r="N437" s="5">
        <v>0</v>
      </c>
      <c r="O437" s="69">
        <v>1</v>
      </c>
      <c r="P437" s="5">
        <v>1</v>
      </c>
      <c r="Q437" s="69">
        <v>2</v>
      </c>
      <c r="R437" s="4">
        <v>5</v>
      </c>
      <c r="S437" s="77">
        <f t="shared" si="97"/>
        <v>3.5</v>
      </c>
      <c r="T437" s="39">
        <f t="shared" si="98"/>
        <v>3</v>
      </c>
      <c r="U437" s="39">
        <f t="shared" si="99"/>
        <v>2.1213203435596424</v>
      </c>
      <c r="V437" s="39"/>
      <c r="W437" s="39">
        <f t="shared" si="100"/>
        <v>3.5</v>
      </c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ht="90" x14ac:dyDescent="0.2">
      <c r="A438" s="4" t="s">
        <v>1084</v>
      </c>
      <c r="B438" s="4" t="s">
        <v>1085</v>
      </c>
      <c r="C438" s="4" t="s">
        <v>1086</v>
      </c>
      <c r="D438" s="4" t="s">
        <v>40</v>
      </c>
      <c r="E438" s="4" t="s">
        <v>28</v>
      </c>
      <c r="F438" s="4">
        <v>27779447</v>
      </c>
      <c r="G438" s="70"/>
      <c r="H438" s="70"/>
      <c r="I438" s="69">
        <v>3</v>
      </c>
      <c r="J438" s="5">
        <v>3</v>
      </c>
      <c r="K438" s="69">
        <v>4</v>
      </c>
      <c r="L438" s="5">
        <v>1</v>
      </c>
      <c r="M438" s="69">
        <v>0</v>
      </c>
      <c r="N438" s="5">
        <v>0</v>
      </c>
      <c r="O438" s="69">
        <v>0</v>
      </c>
      <c r="P438" s="5">
        <v>1</v>
      </c>
      <c r="Q438" s="69">
        <v>7</v>
      </c>
      <c r="R438" s="4">
        <v>5</v>
      </c>
      <c r="S438" s="77">
        <f t="shared" si="97"/>
        <v>6</v>
      </c>
      <c r="T438" s="39">
        <f t="shared" si="98"/>
        <v>2</v>
      </c>
      <c r="U438" s="39">
        <f t="shared" si="99"/>
        <v>1.4142135623730951</v>
      </c>
      <c r="V438" s="39"/>
      <c r="W438" s="39">
        <f t="shared" si="100"/>
        <v>6</v>
      </c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ht="105" x14ac:dyDescent="0.2">
      <c r="A439" s="4" t="s">
        <v>1087</v>
      </c>
      <c r="B439" s="4" t="s">
        <v>1088</v>
      </c>
      <c r="C439" s="4" t="s">
        <v>1089</v>
      </c>
      <c r="D439" s="4" t="s">
        <v>27</v>
      </c>
      <c r="E439" s="4" t="s">
        <v>28</v>
      </c>
      <c r="F439" s="4">
        <v>27180948</v>
      </c>
      <c r="G439" s="70"/>
      <c r="H439" s="70"/>
      <c r="I439" s="69">
        <v>3</v>
      </c>
      <c r="J439" s="5">
        <v>3</v>
      </c>
      <c r="K439" s="69">
        <v>5</v>
      </c>
      <c r="L439" s="5">
        <v>4</v>
      </c>
      <c r="M439" s="69">
        <v>1</v>
      </c>
      <c r="N439" s="5">
        <v>1</v>
      </c>
      <c r="O439" s="69">
        <v>1</v>
      </c>
      <c r="P439" s="5">
        <v>2</v>
      </c>
      <c r="Q439" s="69">
        <v>10</v>
      </c>
      <c r="R439" s="4">
        <v>10</v>
      </c>
      <c r="S439" s="77">
        <f t="shared" si="97"/>
        <v>10</v>
      </c>
      <c r="T439" s="39">
        <f t="shared" si="98"/>
        <v>0</v>
      </c>
      <c r="U439" s="39">
        <f t="shared" si="99"/>
        <v>0</v>
      </c>
      <c r="V439" s="39"/>
      <c r="W439" s="39">
        <f t="shared" si="100"/>
        <v>10</v>
      </c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ht="90" x14ac:dyDescent="0.2">
      <c r="A440" s="4" t="s">
        <v>1090</v>
      </c>
      <c r="B440" s="4" t="s">
        <v>1091</v>
      </c>
      <c r="C440" s="4" t="s">
        <v>245</v>
      </c>
      <c r="D440" s="4" t="s">
        <v>36</v>
      </c>
      <c r="E440" s="4" t="s">
        <v>28</v>
      </c>
      <c r="F440" s="4">
        <v>27788191</v>
      </c>
      <c r="G440" s="70"/>
      <c r="H440" s="70"/>
      <c r="I440" s="69">
        <v>2</v>
      </c>
      <c r="J440" s="5">
        <v>3</v>
      </c>
      <c r="K440" s="69">
        <v>5</v>
      </c>
      <c r="L440" s="5">
        <v>5</v>
      </c>
      <c r="M440" s="69">
        <v>5</v>
      </c>
      <c r="N440" s="5">
        <v>5</v>
      </c>
      <c r="O440" s="69">
        <v>3</v>
      </c>
      <c r="P440" s="5">
        <v>5</v>
      </c>
      <c r="Q440" s="69">
        <v>15</v>
      </c>
      <c r="R440" s="4">
        <v>18</v>
      </c>
      <c r="S440" s="77">
        <f t="shared" si="97"/>
        <v>16.5</v>
      </c>
      <c r="T440" s="39">
        <f t="shared" si="98"/>
        <v>3</v>
      </c>
      <c r="U440" s="39">
        <f t="shared" si="99"/>
        <v>2.1213203435596424</v>
      </c>
      <c r="V440" s="39"/>
      <c r="W440" s="39">
        <f t="shared" si="100"/>
        <v>16.5</v>
      </c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ht="60" x14ac:dyDescent="0.2">
      <c r="A441" s="4" t="s">
        <v>1092</v>
      </c>
      <c r="B441" s="4" t="s">
        <v>1093</v>
      </c>
      <c r="C441" s="4" t="s">
        <v>1094</v>
      </c>
      <c r="D441" s="4" t="s">
        <v>27</v>
      </c>
      <c r="E441" s="4" t="s">
        <v>28</v>
      </c>
      <c r="F441" s="4">
        <v>27757231</v>
      </c>
      <c r="G441" s="70"/>
      <c r="H441" s="70"/>
      <c r="I441" s="69">
        <v>3</v>
      </c>
      <c r="J441" s="5">
        <v>2</v>
      </c>
      <c r="K441" s="69">
        <v>1</v>
      </c>
      <c r="L441" s="5">
        <v>3</v>
      </c>
      <c r="M441" s="69">
        <v>3</v>
      </c>
      <c r="N441" s="5">
        <v>3</v>
      </c>
      <c r="O441" s="69">
        <v>1</v>
      </c>
      <c r="P441" s="5">
        <v>1</v>
      </c>
      <c r="Q441" s="69">
        <v>7</v>
      </c>
      <c r="R441" s="4">
        <v>9</v>
      </c>
      <c r="S441" s="77">
        <f t="shared" si="97"/>
        <v>8</v>
      </c>
      <c r="T441" s="39">
        <f t="shared" si="98"/>
        <v>2</v>
      </c>
      <c r="U441" s="39">
        <f t="shared" si="99"/>
        <v>1.4142135623730951</v>
      </c>
      <c r="V441" s="39"/>
      <c r="W441" s="39">
        <f t="shared" si="100"/>
        <v>8</v>
      </c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ht="90" x14ac:dyDescent="0.2">
      <c r="A442" s="4" t="s">
        <v>1095</v>
      </c>
      <c r="B442" s="4" t="s">
        <v>1096</v>
      </c>
      <c r="C442" s="4" t="s">
        <v>1097</v>
      </c>
      <c r="D442" s="4" t="s">
        <v>40</v>
      </c>
      <c r="E442" s="4" t="s">
        <v>28</v>
      </c>
      <c r="F442" s="4">
        <v>27781189</v>
      </c>
      <c r="G442" s="70"/>
      <c r="H442" s="70"/>
      <c r="I442" s="69">
        <v>2</v>
      </c>
      <c r="J442" s="5">
        <v>2</v>
      </c>
      <c r="K442" s="69">
        <v>1</v>
      </c>
      <c r="L442" s="5">
        <v>1</v>
      </c>
      <c r="M442" s="69">
        <v>0</v>
      </c>
      <c r="N442" s="5">
        <v>2</v>
      </c>
      <c r="O442" s="69">
        <v>0</v>
      </c>
      <c r="P442" s="5">
        <v>3</v>
      </c>
      <c r="Q442" s="69">
        <v>3</v>
      </c>
      <c r="R442" s="4">
        <v>9</v>
      </c>
      <c r="S442" s="77">
        <f t="shared" si="97"/>
        <v>6</v>
      </c>
      <c r="T442" s="39">
        <f t="shared" si="98"/>
        <v>6</v>
      </c>
      <c r="U442" s="39">
        <f t="shared" si="99"/>
        <v>4.2426406871192848</v>
      </c>
      <c r="V442" s="39"/>
      <c r="W442" s="39">
        <f>S442</f>
        <v>6</v>
      </c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s="66" customFormat="1" ht="60" x14ac:dyDescent="0.2">
      <c r="A443" s="5" t="s">
        <v>1098</v>
      </c>
      <c r="B443" s="5" t="s">
        <v>1099</v>
      </c>
      <c r="C443" s="5" t="s">
        <v>1100</v>
      </c>
      <c r="D443" s="5" t="s">
        <v>36</v>
      </c>
      <c r="E443" s="5" t="s">
        <v>28</v>
      </c>
      <c r="F443" s="5">
        <v>27757255</v>
      </c>
      <c r="G443" s="70"/>
      <c r="H443" s="70"/>
      <c r="I443" s="69">
        <v>2</v>
      </c>
      <c r="J443" s="5">
        <v>4</v>
      </c>
      <c r="K443" s="69">
        <v>1</v>
      </c>
      <c r="L443" s="5">
        <v>2</v>
      </c>
      <c r="M443" s="69">
        <v>2</v>
      </c>
      <c r="N443" s="5">
        <v>5</v>
      </c>
      <c r="O443" s="69">
        <v>1</v>
      </c>
      <c r="P443" s="5">
        <v>4</v>
      </c>
      <c r="Q443" s="69">
        <v>5</v>
      </c>
      <c r="R443" s="5">
        <v>15</v>
      </c>
      <c r="S443" s="77">
        <f t="shared" si="97"/>
        <v>10</v>
      </c>
      <c r="T443" s="45">
        <f t="shared" si="98"/>
        <v>10</v>
      </c>
      <c r="U443" s="45">
        <f t="shared" si="99"/>
        <v>7.0710678118654755</v>
      </c>
      <c r="V443" s="45">
        <v>9</v>
      </c>
      <c r="W443" s="148">
        <f>AVERAGE(V443,R443,Q443)</f>
        <v>9.6666666666666661</v>
      </c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</row>
    <row r="444" spans="1:33" ht="60" x14ac:dyDescent="0.2">
      <c r="A444" s="4" t="s">
        <v>1229</v>
      </c>
      <c r="B444" s="4" t="s">
        <v>1101</v>
      </c>
      <c r="C444" s="4" t="s">
        <v>682</v>
      </c>
      <c r="D444" s="4" t="s">
        <v>40</v>
      </c>
      <c r="E444" s="4" t="s">
        <v>28</v>
      </c>
      <c r="F444" s="4">
        <v>27889366</v>
      </c>
      <c r="G444" s="70"/>
      <c r="H444" s="70"/>
      <c r="I444" s="69">
        <v>5</v>
      </c>
      <c r="J444" s="5">
        <v>5</v>
      </c>
      <c r="K444" s="69">
        <v>5</v>
      </c>
      <c r="L444" s="5">
        <v>5</v>
      </c>
      <c r="M444" s="69">
        <v>1</v>
      </c>
      <c r="N444" s="5">
        <v>3</v>
      </c>
      <c r="O444" s="69">
        <v>1</v>
      </c>
      <c r="P444" s="5">
        <v>2</v>
      </c>
      <c r="Q444" s="69">
        <v>12</v>
      </c>
      <c r="R444" s="4">
        <v>15</v>
      </c>
      <c r="S444" s="77">
        <f t="shared" si="97"/>
        <v>13.5</v>
      </c>
      <c r="T444" s="39">
        <f t="shared" si="98"/>
        <v>3</v>
      </c>
      <c r="U444" s="39">
        <f t="shared" si="99"/>
        <v>2.1213203435596424</v>
      </c>
      <c r="V444" s="39"/>
      <c r="W444" s="39">
        <f>S444</f>
        <v>13.5</v>
      </c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45" x14ac:dyDescent="0.2">
      <c r="A445" s="4" t="s">
        <v>1848</v>
      </c>
      <c r="B445" s="4" t="s">
        <v>1102</v>
      </c>
      <c r="C445" s="4" t="s">
        <v>1103</v>
      </c>
      <c r="D445" s="4" t="s">
        <v>40</v>
      </c>
      <c r="E445" s="4" t="s">
        <v>28</v>
      </c>
      <c r="F445" s="4" t="s">
        <v>1104</v>
      </c>
      <c r="G445" s="70"/>
      <c r="H445" s="70"/>
      <c r="I445" s="69">
        <v>5</v>
      </c>
      <c r="J445" s="5">
        <v>2</v>
      </c>
      <c r="K445" s="69">
        <v>5</v>
      </c>
      <c r="L445" s="5">
        <v>5</v>
      </c>
      <c r="M445" s="69">
        <v>5</v>
      </c>
      <c r="N445" s="5">
        <v>4</v>
      </c>
      <c r="O445" s="69">
        <v>4</v>
      </c>
      <c r="P445" s="5">
        <v>3</v>
      </c>
      <c r="Q445" s="69">
        <v>19</v>
      </c>
      <c r="R445" s="4">
        <v>14</v>
      </c>
      <c r="S445" s="77">
        <f t="shared" si="97"/>
        <v>16.5</v>
      </c>
      <c r="T445" s="39">
        <f t="shared" si="98"/>
        <v>5</v>
      </c>
      <c r="U445" s="39">
        <f t="shared" si="99"/>
        <v>3.5355339059327378</v>
      </c>
      <c r="V445" s="39"/>
      <c r="W445" s="39">
        <f t="shared" ref="W445:W470" si="101">S445</f>
        <v>16.5</v>
      </c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ht="75" x14ac:dyDescent="0.2">
      <c r="A446" s="5" t="s">
        <v>1849</v>
      </c>
      <c r="B446" s="5" t="s">
        <v>1105</v>
      </c>
      <c r="C446" s="5" t="s">
        <v>682</v>
      </c>
      <c r="D446" s="5" t="s">
        <v>27</v>
      </c>
      <c r="E446" s="4" t="s">
        <v>28</v>
      </c>
      <c r="F446" s="4">
        <v>27914720</v>
      </c>
      <c r="G446" s="70"/>
      <c r="H446" s="70"/>
      <c r="I446" s="69">
        <v>3</v>
      </c>
      <c r="J446" s="5">
        <v>2</v>
      </c>
      <c r="K446" s="69">
        <v>2</v>
      </c>
      <c r="L446" s="5">
        <v>5</v>
      </c>
      <c r="M446" s="69">
        <v>3</v>
      </c>
      <c r="N446" s="5">
        <v>4</v>
      </c>
      <c r="O446" s="69">
        <v>4</v>
      </c>
      <c r="P446" s="5">
        <v>3</v>
      </c>
      <c r="Q446" s="69">
        <v>12</v>
      </c>
      <c r="R446" s="4">
        <v>14</v>
      </c>
      <c r="S446" s="77">
        <f t="shared" si="97"/>
        <v>13</v>
      </c>
      <c r="T446" s="39">
        <f t="shared" si="98"/>
        <v>2</v>
      </c>
      <c r="U446" s="39">
        <f t="shared" si="99"/>
        <v>1.4142135623730951</v>
      </c>
      <c r="V446" s="39"/>
      <c r="W446" s="39">
        <f t="shared" si="101"/>
        <v>13</v>
      </c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1:33" ht="60" x14ac:dyDescent="0.2">
      <c r="A447" s="4" t="s">
        <v>1850</v>
      </c>
      <c r="B447" s="4" t="s">
        <v>1106</v>
      </c>
      <c r="C447" s="4" t="s">
        <v>136</v>
      </c>
      <c r="D447" s="4" t="s">
        <v>40</v>
      </c>
      <c r="E447" s="4" t="s">
        <v>28</v>
      </c>
      <c r="F447" s="4">
        <v>27993936</v>
      </c>
      <c r="G447" s="70"/>
      <c r="H447" s="70"/>
      <c r="I447" s="69">
        <v>3</v>
      </c>
      <c r="J447" s="5">
        <v>5</v>
      </c>
      <c r="K447" s="69">
        <v>2</v>
      </c>
      <c r="L447" s="5">
        <v>3</v>
      </c>
      <c r="M447" s="69">
        <v>5</v>
      </c>
      <c r="N447" s="5">
        <v>4</v>
      </c>
      <c r="O447" s="69">
        <v>4</v>
      </c>
      <c r="P447" s="5">
        <v>5</v>
      </c>
      <c r="Q447" s="69">
        <v>14</v>
      </c>
      <c r="R447" s="4">
        <v>17</v>
      </c>
      <c r="S447" s="77">
        <f t="shared" si="97"/>
        <v>15.5</v>
      </c>
      <c r="T447" s="39">
        <f t="shared" si="98"/>
        <v>3</v>
      </c>
      <c r="U447" s="39">
        <f t="shared" si="99"/>
        <v>2.1213203435596424</v>
      </c>
      <c r="V447" s="39"/>
      <c r="W447" s="39">
        <f t="shared" si="101"/>
        <v>15.5</v>
      </c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ht="90" x14ac:dyDescent="0.2">
      <c r="A448" s="4" t="s">
        <v>1851</v>
      </c>
      <c r="B448" s="4" t="s">
        <v>1107</v>
      </c>
      <c r="C448" s="4" t="s">
        <v>1103</v>
      </c>
      <c r="D448" s="4" t="s">
        <v>27</v>
      </c>
      <c r="E448" s="4" t="s">
        <v>28</v>
      </c>
      <c r="F448" s="4" t="s">
        <v>1104</v>
      </c>
      <c r="G448" s="70"/>
      <c r="H448" s="70"/>
      <c r="I448" s="69">
        <v>3</v>
      </c>
      <c r="J448" s="5">
        <v>2</v>
      </c>
      <c r="K448" s="69">
        <v>5</v>
      </c>
      <c r="L448" s="5">
        <v>5</v>
      </c>
      <c r="M448" s="69">
        <v>3</v>
      </c>
      <c r="N448" s="5">
        <v>3</v>
      </c>
      <c r="O448" s="69">
        <v>5</v>
      </c>
      <c r="P448" s="5">
        <v>2</v>
      </c>
      <c r="Q448" s="69">
        <v>16</v>
      </c>
      <c r="R448" s="4">
        <v>12</v>
      </c>
      <c r="S448" s="77">
        <f t="shared" si="97"/>
        <v>14</v>
      </c>
      <c r="T448" s="39">
        <f t="shared" si="98"/>
        <v>4</v>
      </c>
      <c r="U448" s="39">
        <f t="shared" si="99"/>
        <v>2.8284271247461903</v>
      </c>
      <c r="V448" s="39"/>
      <c r="W448" s="39">
        <f t="shared" si="101"/>
        <v>14</v>
      </c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spans="1:33" ht="180" x14ac:dyDescent="0.2">
      <c r="A449" s="4" t="s">
        <v>1108</v>
      </c>
      <c r="B449" s="4" t="s">
        <v>1109</v>
      </c>
      <c r="C449" s="4" t="s">
        <v>497</v>
      </c>
      <c r="D449" s="4" t="s">
        <v>36</v>
      </c>
      <c r="E449" s="4" t="s">
        <v>28</v>
      </c>
      <c r="F449" s="4">
        <v>27708696</v>
      </c>
      <c r="G449" s="70"/>
      <c r="H449" s="70"/>
      <c r="I449" s="69">
        <v>3</v>
      </c>
      <c r="J449" s="5">
        <v>5</v>
      </c>
      <c r="K449" s="69">
        <v>3</v>
      </c>
      <c r="L449" s="5">
        <v>3</v>
      </c>
      <c r="M449" s="69">
        <v>2</v>
      </c>
      <c r="N449" s="5">
        <v>2</v>
      </c>
      <c r="O449" s="69">
        <v>3</v>
      </c>
      <c r="P449" s="5">
        <v>1</v>
      </c>
      <c r="Q449" s="69">
        <v>11</v>
      </c>
      <c r="R449" s="4">
        <v>11</v>
      </c>
      <c r="S449" s="77">
        <f t="shared" si="97"/>
        <v>11</v>
      </c>
      <c r="T449" s="39">
        <f t="shared" si="98"/>
        <v>0</v>
      </c>
      <c r="U449" s="39">
        <f t="shared" si="99"/>
        <v>0</v>
      </c>
      <c r="V449" s="39"/>
      <c r="W449" s="39">
        <f t="shared" si="101"/>
        <v>11</v>
      </c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1:33" ht="75" x14ac:dyDescent="0.2">
      <c r="A450" s="4" t="s">
        <v>1852</v>
      </c>
      <c r="B450" s="4" t="s">
        <v>1110</v>
      </c>
      <c r="C450" s="4" t="s">
        <v>1103</v>
      </c>
      <c r="D450" s="4" t="s">
        <v>40</v>
      </c>
      <c r="E450" s="4" t="s">
        <v>28</v>
      </c>
      <c r="F450" s="4" t="s">
        <v>1104</v>
      </c>
      <c r="G450" s="70"/>
      <c r="H450" s="70"/>
      <c r="I450" s="69">
        <v>3</v>
      </c>
      <c r="J450" s="5">
        <v>3</v>
      </c>
      <c r="K450" s="69">
        <v>5</v>
      </c>
      <c r="L450" s="5">
        <v>5</v>
      </c>
      <c r="M450" s="69">
        <v>1</v>
      </c>
      <c r="N450" s="5">
        <v>3</v>
      </c>
      <c r="O450" s="69">
        <v>1</v>
      </c>
      <c r="P450" s="5">
        <v>3</v>
      </c>
      <c r="Q450" s="69">
        <v>10</v>
      </c>
      <c r="R450" s="4">
        <v>14</v>
      </c>
      <c r="S450" s="77">
        <f t="shared" si="97"/>
        <v>12</v>
      </c>
      <c r="T450" s="39">
        <f t="shared" si="98"/>
        <v>4</v>
      </c>
      <c r="U450" s="39">
        <f t="shared" si="99"/>
        <v>2.8284271247461903</v>
      </c>
      <c r="V450" s="39"/>
      <c r="W450" s="39">
        <f t="shared" si="101"/>
        <v>12</v>
      </c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ht="105" x14ac:dyDescent="0.2">
      <c r="A451" s="4" t="s">
        <v>1853</v>
      </c>
      <c r="B451" s="4" t="s">
        <v>1111</v>
      </c>
      <c r="C451" s="4" t="s">
        <v>1103</v>
      </c>
      <c r="D451" s="4" t="s">
        <v>27</v>
      </c>
      <c r="E451" s="4" t="s">
        <v>28</v>
      </c>
      <c r="F451" s="4" t="s">
        <v>1104</v>
      </c>
      <c r="G451" s="71"/>
      <c r="H451" s="70"/>
      <c r="I451" s="72">
        <v>3</v>
      </c>
      <c r="J451" s="5">
        <v>2</v>
      </c>
      <c r="K451" s="72">
        <v>4</v>
      </c>
      <c r="L451" s="5">
        <v>4</v>
      </c>
      <c r="M451" s="72">
        <v>3</v>
      </c>
      <c r="N451" s="5">
        <v>3</v>
      </c>
      <c r="O451" s="72">
        <v>2</v>
      </c>
      <c r="P451" s="5">
        <v>4</v>
      </c>
      <c r="Q451" s="69">
        <v>12</v>
      </c>
      <c r="R451" s="4">
        <v>13</v>
      </c>
      <c r="S451" s="77">
        <f t="shared" si="97"/>
        <v>12.5</v>
      </c>
      <c r="T451" s="39">
        <f t="shared" si="98"/>
        <v>1</v>
      </c>
      <c r="U451" s="39">
        <f t="shared" si="99"/>
        <v>0.70710678118654757</v>
      </c>
      <c r="V451" s="39"/>
      <c r="W451" s="39">
        <f t="shared" si="101"/>
        <v>12.5</v>
      </c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1:33" ht="60" x14ac:dyDescent="0.2">
      <c r="A452" s="4" t="s">
        <v>1112</v>
      </c>
      <c r="B452" s="4" t="s">
        <v>1113</v>
      </c>
      <c r="C452" s="4" t="s">
        <v>1114</v>
      </c>
      <c r="D452" s="4" t="s">
        <v>36</v>
      </c>
      <c r="E452" s="4" t="s">
        <v>28</v>
      </c>
      <c r="F452" s="4">
        <v>27698301</v>
      </c>
      <c r="G452" s="70"/>
      <c r="H452" s="70"/>
      <c r="I452" s="69">
        <v>5</v>
      </c>
      <c r="J452" s="5">
        <v>2</v>
      </c>
      <c r="K452" s="69">
        <v>0</v>
      </c>
      <c r="L452" s="5">
        <v>2</v>
      </c>
      <c r="M452" s="69">
        <v>2</v>
      </c>
      <c r="N452" s="5">
        <v>3</v>
      </c>
      <c r="O452" s="69">
        <v>1</v>
      </c>
      <c r="P452" s="5">
        <v>3</v>
      </c>
      <c r="Q452" s="69">
        <v>8</v>
      </c>
      <c r="R452" s="5">
        <v>10</v>
      </c>
      <c r="S452" s="77">
        <f t="shared" ref="S452:S470" si="102">(Q452+R452)/2</f>
        <v>9</v>
      </c>
      <c r="T452" s="39">
        <f t="shared" ref="T452:T481" si="103">ABS(Q452-R452)</f>
        <v>2</v>
      </c>
      <c r="U452" s="39">
        <f t="shared" ref="U452:U483" si="104">STDEV(Q452:R452)</f>
        <v>1.4142135623730951</v>
      </c>
      <c r="V452" s="39"/>
      <c r="W452" s="39">
        <f t="shared" si="101"/>
        <v>9</v>
      </c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:33" ht="135" x14ac:dyDescent="0.2">
      <c r="A453" s="4" t="s">
        <v>1115</v>
      </c>
      <c r="B453" s="4" t="s">
        <v>1116</v>
      </c>
      <c r="C453" s="4" t="s">
        <v>1117</v>
      </c>
      <c r="D453" s="4" t="s">
        <v>36</v>
      </c>
      <c r="E453" s="4" t="s">
        <v>28</v>
      </c>
      <c r="F453" s="4">
        <v>27694650</v>
      </c>
      <c r="G453" s="70"/>
      <c r="H453" s="70"/>
      <c r="I453" s="69">
        <v>3</v>
      </c>
      <c r="J453" s="5">
        <v>3</v>
      </c>
      <c r="K453" s="69">
        <v>5</v>
      </c>
      <c r="L453" s="5">
        <v>5</v>
      </c>
      <c r="M453" s="69">
        <v>3</v>
      </c>
      <c r="N453" s="5">
        <v>3</v>
      </c>
      <c r="O453" s="69">
        <v>2</v>
      </c>
      <c r="P453" s="5">
        <v>3</v>
      </c>
      <c r="Q453" s="69">
        <v>13</v>
      </c>
      <c r="R453" s="4">
        <v>14</v>
      </c>
      <c r="S453" s="77">
        <f t="shared" si="102"/>
        <v>13.5</v>
      </c>
      <c r="T453" s="39">
        <f t="shared" si="103"/>
        <v>1</v>
      </c>
      <c r="U453" s="39">
        <f t="shared" si="104"/>
        <v>0.70710678118654757</v>
      </c>
      <c r="V453" s="39"/>
      <c r="W453" s="39">
        <f>S453</f>
        <v>13.5</v>
      </c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ht="75" x14ac:dyDescent="0.2">
      <c r="A454" s="4" t="s">
        <v>1854</v>
      </c>
      <c r="B454" s="4" t="s">
        <v>1118</v>
      </c>
      <c r="C454" s="4" t="s">
        <v>1103</v>
      </c>
      <c r="D454" s="4" t="s">
        <v>40</v>
      </c>
      <c r="E454" s="4" t="s">
        <v>28</v>
      </c>
      <c r="F454" s="4" t="s">
        <v>1104</v>
      </c>
      <c r="G454" s="70"/>
      <c r="H454" s="70"/>
      <c r="I454" s="69">
        <v>5</v>
      </c>
      <c r="J454" s="5">
        <v>4</v>
      </c>
      <c r="K454" s="69">
        <v>5</v>
      </c>
      <c r="L454" s="5">
        <v>5</v>
      </c>
      <c r="M454" s="69">
        <v>3</v>
      </c>
      <c r="N454" s="5">
        <v>4</v>
      </c>
      <c r="O454" s="69">
        <v>4</v>
      </c>
      <c r="P454" s="5">
        <v>3</v>
      </c>
      <c r="Q454" s="69">
        <v>17</v>
      </c>
      <c r="R454" s="4">
        <v>16</v>
      </c>
      <c r="S454" s="77">
        <f t="shared" si="102"/>
        <v>16.5</v>
      </c>
      <c r="T454" s="39">
        <f t="shared" si="103"/>
        <v>1</v>
      </c>
      <c r="U454" s="39">
        <f t="shared" si="104"/>
        <v>0.70710678118654757</v>
      </c>
      <c r="V454" s="39"/>
      <c r="W454" s="39">
        <f t="shared" si="101"/>
        <v>16.5</v>
      </c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ht="90" x14ac:dyDescent="0.2">
      <c r="A455" s="4" t="s">
        <v>1119</v>
      </c>
      <c r="B455" s="4" t="s">
        <v>1120</v>
      </c>
      <c r="C455" s="4" t="s">
        <v>1121</v>
      </c>
      <c r="D455" s="4" t="s">
        <v>27</v>
      </c>
      <c r="E455" s="4" t="s">
        <v>28</v>
      </c>
      <c r="F455" s="4">
        <v>27708697</v>
      </c>
      <c r="G455" s="70"/>
      <c r="H455" s="70"/>
      <c r="I455" s="76">
        <v>3</v>
      </c>
      <c r="J455" s="5">
        <v>2</v>
      </c>
      <c r="K455" s="69">
        <v>5</v>
      </c>
      <c r="L455" s="5">
        <v>3</v>
      </c>
      <c r="M455" s="69">
        <v>2</v>
      </c>
      <c r="N455" s="5">
        <v>4</v>
      </c>
      <c r="O455" s="69">
        <v>1</v>
      </c>
      <c r="P455" s="5">
        <v>3</v>
      </c>
      <c r="Q455" s="69">
        <v>11</v>
      </c>
      <c r="R455" s="4">
        <v>12</v>
      </c>
      <c r="S455" s="77">
        <f t="shared" si="102"/>
        <v>11.5</v>
      </c>
      <c r="T455" s="39">
        <f t="shared" si="103"/>
        <v>1</v>
      </c>
      <c r="U455" s="39">
        <f t="shared" si="104"/>
        <v>0.70710678118654757</v>
      </c>
      <c r="V455" s="39"/>
      <c r="W455" s="39">
        <f t="shared" si="101"/>
        <v>11.5</v>
      </c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ht="60" x14ac:dyDescent="0.2">
      <c r="A456" s="4" t="s">
        <v>1855</v>
      </c>
      <c r="B456" s="4" t="s">
        <v>1122</v>
      </c>
      <c r="C456" s="4" t="s">
        <v>1103</v>
      </c>
      <c r="D456" s="4" t="s">
        <v>27</v>
      </c>
      <c r="E456" s="4" t="s">
        <v>28</v>
      </c>
      <c r="F456" s="4" t="s">
        <v>1104</v>
      </c>
      <c r="G456" s="70"/>
      <c r="H456" s="70"/>
      <c r="I456" s="69">
        <v>3</v>
      </c>
      <c r="J456" s="5">
        <v>2</v>
      </c>
      <c r="K456" s="69">
        <v>5</v>
      </c>
      <c r="L456" s="5">
        <v>5</v>
      </c>
      <c r="M456" s="69">
        <v>5</v>
      </c>
      <c r="N456" s="5">
        <v>4</v>
      </c>
      <c r="O456" s="69">
        <v>4</v>
      </c>
      <c r="P456" s="5">
        <v>3</v>
      </c>
      <c r="Q456" s="69">
        <v>17</v>
      </c>
      <c r="R456" s="4">
        <v>14</v>
      </c>
      <c r="S456" s="77">
        <f t="shared" si="102"/>
        <v>15.5</v>
      </c>
      <c r="T456" s="39">
        <f t="shared" si="103"/>
        <v>3</v>
      </c>
      <c r="U456" s="39">
        <f t="shared" si="104"/>
        <v>2.1213203435596424</v>
      </c>
      <c r="V456" s="39"/>
      <c r="W456" s="39">
        <f t="shared" si="101"/>
        <v>15.5</v>
      </c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spans="1:33" ht="90" x14ac:dyDescent="0.2">
      <c r="A457" s="4" t="s">
        <v>1856</v>
      </c>
      <c r="B457" s="4" t="s">
        <v>1123</v>
      </c>
      <c r="C457" s="4" t="s">
        <v>1103</v>
      </c>
      <c r="D457" s="4" t="s">
        <v>27</v>
      </c>
      <c r="E457" s="4" t="s">
        <v>28</v>
      </c>
      <c r="F457" s="4" t="s">
        <v>1104</v>
      </c>
      <c r="G457" s="70"/>
      <c r="H457" s="70"/>
      <c r="I457" s="69">
        <v>5</v>
      </c>
      <c r="J457" s="5">
        <v>4</v>
      </c>
      <c r="K457" s="69">
        <v>5</v>
      </c>
      <c r="L457" s="5">
        <v>5</v>
      </c>
      <c r="M457" s="69">
        <v>5</v>
      </c>
      <c r="N457" s="5">
        <v>4</v>
      </c>
      <c r="O457" s="69">
        <v>5</v>
      </c>
      <c r="P457" s="5">
        <v>4</v>
      </c>
      <c r="Q457" s="69">
        <v>20</v>
      </c>
      <c r="R457" s="4">
        <v>17</v>
      </c>
      <c r="S457" s="77">
        <f t="shared" si="102"/>
        <v>18.5</v>
      </c>
      <c r="T457" s="39">
        <f t="shared" si="103"/>
        <v>3</v>
      </c>
      <c r="U457" s="39">
        <f t="shared" si="104"/>
        <v>2.1213203435596424</v>
      </c>
      <c r="V457" s="39"/>
      <c r="W457" s="39">
        <f t="shared" si="101"/>
        <v>18.5</v>
      </c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ht="90" x14ac:dyDescent="0.2">
      <c r="A458" s="4" t="s">
        <v>1124</v>
      </c>
      <c r="B458" s="4" t="s">
        <v>1125</v>
      </c>
      <c r="C458" s="4" t="s">
        <v>889</v>
      </c>
      <c r="D458" s="4" t="s">
        <v>40</v>
      </c>
      <c r="E458" s="4" t="s">
        <v>28</v>
      </c>
      <c r="F458" s="115">
        <v>27857986</v>
      </c>
      <c r="G458" s="70"/>
      <c r="H458" s="70"/>
      <c r="I458" s="69">
        <v>2</v>
      </c>
      <c r="J458" s="5">
        <v>2</v>
      </c>
      <c r="K458" s="69">
        <v>4</v>
      </c>
      <c r="L458" s="5">
        <v>4</v>
      </c>
      <c r="M458" s="69">
        <v>3</v>
      </c>
      <c r="N458" s="5">
        <v>3</v>
      </c>
      <c r="O458" s="69">
        <v>2</v>
      </c>
      <c r="P458" s="5">
        <v>4</v>
      </c>
      <c r="Q458" s="69">
        <v>11</v>
      </c>
      <c r="R458" s="4">
        <v>13</v>
      </c>
      <c r="S458" s="77">
        <f t="shared" si="102"/>
        <v>12</v>
      </c>
      <c r="T458" s="39">
        <f t="shared" si="103"/>
        <v>2</v>
      </c>
      <c r="U458" s="39">
        <f t="shared" si="104"/>
        <v>1.4142135623730951</v>
      </c>
      <c r="V458" s="39"/>
      <c r="W458" s="39">
        <f t="shared" si="101"/>
        <v>12</v>
      </c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ht="75" x14ac:dyDescent="0.2">
      <c r="A459" s="4" t="s">
        <v>1126</v>
      </c>
      <c r="B459" s="4" t="s">
        <v>1127</v>
      </c>
      <c r="C459" s="4" t="s">
        <v>1128</v>
      </c>
      <c r="D459" s="4" t="s">
        <v>40</v>
      </c>
      <c r="E459" s="4" t="s">
        <v>28</v>
      </c>
      <c r="F459" s="115">
        <v>27645809</v>
      </c>
      <c r="G459" s="70"/>
      <c r="H459" s="70"/>
      <c r="I459" s="69">
        <v>3</v>
      </c>
      <c r="J459" s="5">
        <v>5</v>
      </c>
      <c r="K459" s="69">
        <v>4</v>
      </c>
      <c r="L459" s="5">
        <v>4</v>
      </c>
      <c r="M459" s="69">
        <v>4</v>
      </c>
      <c r="N459" s="5">
        <v>4</v>
      </c>
      <c r="O459" s="69">
        <v>4</v>
      </c>
      <c r="P459" s="5">
        <v>4</v>
      </c>
      <c r="Q459" s="69">
        <v>15</v>
      </c>
      <c r="R459" s="4">
        <v>17</v>
      </c>
      <c r="S459" s="77">
        <f t="shared" si="102"/>
        <v>16</v>
      </c>
      <c r="T459" s="39">
        <f t="shared" si="103"/>
        <v>2</v>
      </c>
      <c r="U459" s="39">
        <f t="shared" si="104"/>
        <v>1.4142135623730951</v>
      </c>
      <c r="V459" s="39"/>
      <c r="W459" s="39">
        <f t="shared" si="101"/>
        <v>16</v>
      </c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ht="75" x14ac:dyDescent="0.2">
      <c r="A460" s="4" t="s">
        <v>1129</v>
      </c>
      <c r="B460" s="4" t="s">
        <v>1130</v>
      </c>
      <c r="C460" s="4" t="s">
        <v>1131</v>
      </c>
      <c r="D460" s="4" t="s">
        <v>36</v>
      </c>
      <c r="E460" s="4" t="s">
        <v>28</v>
      </c>
      <c r="F460" s="115">
        <v>27708472</v>
      </c>
      <c r="G460" s="70"/>
      <c r="H460" s="70"/>
      <c r="I460" s="69">
        <v>5</v>
      </c>
      <c r="J460" s="5">
        <v>3</v>
      </c>
      <c r="K460" s="69">
        <v>5</v>
      </c>
      <c r="L460" s="5">
        <v>5</v>
      </c>
      <c r="M460" s="69">
        <v>5</v>
      </c>
      <c r="N460" s="5">
        <v>4</v>
      </c>
      <c r="O460" s="69">
        <v>4</v>
      </c>
      <c r="P460" s="5">
        <v>4</v>
      </c>
      <c r="Q460" s="69">
        <v>19</v>
      </c>
      <c r="R460" s="4">
        <v>16</v>
      </c>
      <c r="S460" s="77">
        <f t="shared" si="102"/>
        <v>17.5</v>
      </c>
      <c r="T460" s="39">
        <f t="shared" si="103"/>
        <v>3</v>
      </c>
      <c r="U460" s="39">
        <f t="shared" si="104"/>
        <v>2.1213203435596424</v>
      </c>
      <c r="V460" s="39"/>
      <c r="W460" s="39">
        <f t="shared" si="101"/>
        <v>17.5</v>
      </c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ht="90" x14ac:dyDescent="0.2">
      <c r="A461" s="4" t="s">
        <v>1857</v>
      </c>
      <c r="B461" s="4" t="s">
        <v>1133</v>
      </c>
      <c r="C461" s="4" t="s">
        <v>1132</v>
      </c>
      <c r="D461" s="4" t="s">
        <v>40</v>
      </c>
      <c r="E461" s="4" t="s">
        <v>28</v>
      </c>
      <c r="F461" s="115">
        <v>27655883</v>
      </c>
      <c r="G461" s="70"/>
      <c r="H461" s="70"/>
      <c r="I461" s="69">
        <v>5</v>
      </c>
      <c r="J461" s="5">
        <v>3</v>
      </c>
      <c r="K461" s="69">
        <v>5</v>
      </c>
      <c r="L461" s="5">
        <v>4</v>
      </c>
      <c r="M461" s="69">
        <v>4</v>
      </c>
      <c r="N461" s="5">
        <v>2</v>
      </c>
      <c r="O461" s="69">
        <v>4</v>
      </c>
      <c r="P461" s="5">
        <v>2</v>
      </c>
      <c r="Q461" s="69">
        <v>18</v>
      </c>
      <c r="R461" s="4">
        <v>11</v>
      </c>
      <c r="S461" s="77">
        <f t="shared" si="102"/>
        <v>14.5</v>
      </c>
      <c r="T461" s="39">
        <f t="shared" si="103"/>
        <v>7</v>
      </c>
      <c r="U461" s="39">
        <f t="shared" si="104"/>
        <v>4.9497474683058327</v>
      </c>
      <c r="V461" s="39"/>
      <c r="W461" s="39">
        <f t="shared" si="101"/>
        <v>14.5</v>
      </c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ht="60" x14ac:dyDescent="0.2">
      <c r="A462" s="4" t="s">
        <v>1134</v>
      </c>
      <c r="B462" s="4" t="s">
        <v>1135</v>
      </c>
      <c r="C462" s="4" t="s">
        <v>889</v>
      </c>
      <c r="D462" s="4" t="s">
        <v>40</v>
      </c>
      <c r="E462" s="4" t="s">
        <v>28</v>
      </c>
      <c r="F462" s="115">
        <v>27995204</v>
      </c>
      <c r="G462" s="70"/>
      <c r="H462" s="70"/>
      <c r="I462" s="69">
        <v>4</v>
      </c>
      <c r="J462" s="5">
        <v>2</v>
      </c>
      <c r="K462" s="69">
        <v>4</v>
      </c>
      <c r="L462" s="5">
        <v>5</v>
      </c>
      <c r="M462" s="69">
        <v>2</v>
      </c>
      <c r="N462" s="5">
        <v>1</v>
      </c>
      <c r="O462" s="69">
        <v>3</v>
      </c>
      <c r="P462" s="5">
        <v>1</v>
      </c>
      <c r="Q462" s="69">
        <v>13</v>
      </c>
      <c r="R462" s="4">
        <v>9</v>
      </c>
      <c r="S462" s="77">
        <f t="shared" si="102"/>
        <v>11</v>
      </c>
      <c r="T462" s="39">
        <f t="shared" si="103"/>
        <v>4</v>
      </c>
      <c r="U462" s="39">
        <f t="shared" si="104"/>
        <v>2.8284271247461903</v>
      </c>
      <c r="V462" s="39"/>
      <c r="W462" s="39">
        <f>S462</f>
        <v>11</v>
      </c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ht="105" x14ac:dyDescent="0.2">
      <c r="A463" s="4" t="s">
        <v>1858</v>
      </c>
      <c r="B463" s="4" t="s">
        <v>1136</v>
      </c>
      <c r="C463" s="4" t="s">
        <v>1132</v>
      </c>
      <c r="D463" s="4" t="s">
        <v>40</v>
      </c>
      <c r="E463" s="4" t="s">
        <v>28</v>
      </c>
      <c r="F463" s="115">
        <v>27852652</v>
      </c>
      <c r="G463" s="70"/>
      <c r="H463" s="70"/>
      <c r="I463" s="69">
        <v>1</v>
      </c>
      <c r="J463" s="5">
        <v>4</v>
      </c>
      <c r="K463" s="69">
        <v>4</v>
      </c>
      <c r="L463" s="5">
        <v>4</v>
      </c>
      <c r="M463" s="69">
        <v>4</v>
      </c>
      <c r="N463" s="5">
        <v>2</v>
      </c>
      <c r="O463" s="69">
        <v>4</v>
      </c>
      <c r="P463" s="5">
        <v>1</v>
      </c>
      <c r="Q463" s="69">
        <v>13</v>
      </c>
      <c r="R463" s="4">
        <v>11</v>
      </c>
      <c r="S463" s="77">
        <f t="shared" si="102"/>
        <v>12</v>
      </c>
      <c r="T463" s="39">
        <f t="shared" si="103"/>
        <v>2</v>
      </c>
      <c r="U463" s="39">
        <f t="shared" si="104"/>
        <v>1.4142135623730951</v>
      </c>
      <c r="V463" s="39"/>
      <c r="W463" s="39">
        <f t="shared" si="101"/>
        <v>12</v>
      </c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ht="75" x14ac:dyDescent="0.2">
      <c r="A464" s="4" t="s">
        <v>1137</v>
      </c>
      <c r="B464" s="4" t="s">
        <v>1138</v>
      </c>
      <c r="C464" s="4" t="s">
        <v>1139</v>
      </c>
      <c r="D464" s="4" t="s">
        <v>40</v>
      </c>
      <c r="E464" s="4" t="s">
        <v>28</v>
      </c>
      <c r="F464" s="115">
        <v>27965725</v>
      </c>
      <c r="G464" s="70"/>
      <c r="H464" s="70"/>
      <c r="I464" s="69">
        <v>3</v>
      </c>
      <c r="J464" s="5">
        <v>3</v>
      </c>
      <c r="K464" s="69">
        <v>4</v>
      </c>
      <c r="L464" s="5">
        <v>5</v>
      </c>
      <c r="M464" s="69">
        <v>3</v>
      </c>
      <c r="N464" s="5">
        <v>2</v>
      </c>
      <c r="O464" s="69">
        <v>4</v>
      </c>
      <c r="P464" s="5">
        <v>1</v>
      </c>
      <c r="Q464" s="69">
        <v>14</v>
      </c>
      <c r="R464" s="4">
        <v>11</v>
      </c>
      <c r="S464" s="77">
        <f t="shared" si="102"/>
        <v>12.5</v>
      </c>
      <c r="T464" s="39">
        <f t="shared" si="103"/>
        <v>3</v>
      </c>
      <c r="U464" s="39">
        <f t="shared" si="104"/>
        <v>2.1213203435596424</v>
      </c>
      <c r="V464" s="39"/>
      <c r="W464" s="39">
        <f t="shared" si="101"/>
        <v>12.5</v>
      </c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1:33" ht="75" x14ac:dyDescent="0.2">
      <c r="A465" s="4" t="s">
        <v>1140</v>
      </c>
      <c r="B465" s="4" t="s">
        <v>1141</v>
      </c>
      <c r="C465" s="4" t="s">
        <v>889</v>
      </c>
      <c r="D465" s="4" t="s">
        <v>40</v>
      </c>
      <c r="E465" s="4" t="s">
        <v>28</v>
      </c>
      <c r="F465" s="116">
        <v>27896323</v>
      </c>
      <c r="G465" s="70"/>
      <c r="H465" s="70"/>
      <c r="I465" s="69">
        <v>5</v>
      </c>
      <c r="J465" s="5">
        <v>4</v>
      </c>
      <c r="K465" s="69">
        <v>5</v>
      </c>
      <c r="L465" s="5">
        <v>5</v>
      </c>
      <c r="M465" s="69">
        <v>4</v>
      </c>
      <c r="N465" s="5">
        <v>2</v>
      </c>
      <c r="O465" s="69">
        <v>5</v>
      </c>
      <c r="P465" s="5">
        <v>3</v>
      </c>
      <c r="Q465" s="69">
        <v>19</v>
      </c>
      <c r="R465" s="4">
        <v>14</v>
      </c>
      <c r="S465" s="77">
        <f t="shared" si="102"/>
        <v>16.5</v>
      </c>
      <c r="T465" s="39">
        <f t="shared" si="103"/>
        <v>5</v>
      </c>
      <c r="U465" s="39">
        <f t="shared" si="104"/>
        <v>3.5355339059327378</v>
      </c>
      <c r="V465" s="39"/>
      <c r="W465" s="39">
        <f t="shared" si="101"/>
        <v>16.5</v>
      </c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ht="135" x14ac:dyDescent="0.2">
      <c r="A466" s="5" t="s">
        <v>1142</v>
      </c>
      <c r="B466" s="5" t="s">
        <v>1143</v>
      </c>
      <c r="C466" s="5" t="s">
        <v>1139</v>
      </c>
      <c r="D466" s="5" t="s">
        <v>27</v>
      </c>
      <c r="E466" s="4" t="s">
        <v>28</v>
      </c>
      <c r="F466" s="115">
        <v>27942342</v>
      </c>
      <c r="G466" s="70"/>
      <c r="H466" s="70"/>
      <c r="I466" s="69">
        <v>2</v>
      </c>
      <c r="J466" s="5">
        <v>2</v>
      </c>
      <c r="K466" s="69">
        <v>5</v>
      </c>
      <c r="L466" s="5">
        <v>5</v>
      </c>
      <c r="M466" s="69">
        <v>3</v>
      </c>
      <c r="N466" s="5">
        <v>2</v>
      </c>
      <c r="O466" s="69">
        <v>5</v>
      </c>
      <c r="P466" s="5">
        <v>4</v>
      </c>
      <c r="Q466" s="69">
        <v>15</v>
      </c>
      <c r="R466" s="4">
        <v>13</v>
      </c>
      <c r="S466" s="77">
        <f t="shared" si="102"/>
        <v>14</v>
      </c>
      <c r="T466" s="39">
        <f t="shared" si="103"/>
        <v>2</v>
      </c>
      <c r="U466" s="39">
        <f t="shared" si="104"/>
        <v>1.4142135623730951</v>
      </c>
      <c r="V466" s="39"/>
      <c r="W466" s="39">
        <f t="shared" si="101"/>
        <v>14</v>
      </c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1:33" ht="105" x14ac:dyDescent="0.2">
      <c r="A467" s="4" t="s">
        <v>1144</v>
      </c>
      <c r="B467" s="4" t="s">
        <v>1145</v>
      </c>
      <c r="C467" s="4" t="s">
        <v>1139</v>
      </c>
      <c r="D467" s="4" t="s">
        <v>40</v>
      </c>
      <c r="E467" s="4" t="s">
        <v>28</v>
      </c>
      <c r="F467" s="115">
        <v>27942345</v>
      </c>
      <c r="G467" s="71"/>
      <c r="H467" s="70"/>
      <c r="I467" s="72">
        <v>3</v>
      </c>
      <c r="J467" s="5">
        <v>3</v>
      </c>
      <c r="K467" s="72">
        <v>5</v>
      </c>
      <c r="L467" s="5">
        <v>5</v>
      </c>
      <c r="M467" s="72">
        <v>3</v>
      </c>
      <c r="N467" s="5">
        <v>1</v>
      </c>
      <c r="O467" s="72">
        <v>3</v>
      </c>
      <c r="P467" s="5">
        <v>0</v>
      </c>
      <c r="Q467" s="69">
        <v>14</v>
      </c>
      <c r="R467" s="4">
        <v>9</v>
      </c>
      <c r="S467" s="77">
        <f t="shared" si="102"/>
        <v>11.5</v>
      </c>
      <c r="T467" s="39">
        <f t="shared" si="103"/>
        <v>5</v>
      </c>
      <c r="U467" s="39">
        <f t="shared" si="104"/>
        <v>3.5355339059327378</v>
      </c>
      <c r="V467" s="39"/>
      <c r="W467" s="39">
        <f t="shared" si="101"/>
        <v>11.5</v>
      </c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ht="75" x14ac:dyDescent="0.2">
      <c r="A468" s="4" t="s">
        <v>1146</v>
      </c>
      <c r="B468" s="4" t="s">
        <v>1147</v>
      </c>
      <c r="C468" s="4" t="s">
        <v>1128</v>
      </c>
      <c r="D468" s="4" t="s">
        <v>40</v>
      </c>
      <c r="E468" s="4" t="s">
        <v>28</v>
      </c>
      <c r="F468" s="115">
        <v>27629490</v>
      </c>
      <c r="G468" s="70"/>
      <c r="H468" s="70"/>
      <c r="I468" s="76">
        <v>5</v>
      </c>
      <c r="J468" s="73">
        <v>4</v>
      </c>
      <c r="K468" s="69">
        <v>4</v>
      </c>
      <c r="L468" s="73">
        <v>4</v>
      </c>
      <c r="M468" s="69">
        <v>5</v>
      </c>
      <c r="N468" s="73">
        <v>2</v>
      </c>
      <c r="O468" s="69">
        <v>5</v>
      </c>
      <c r="P468" s="73">
        <v>2</v>
      </c>
      <c r="Q468" s="69">
        <v>19</v>
      </c>
      <c r="R468" s="4">
        <v>12</v>
      </c>
      <c r="S468" s="77">
        <f t="shared" si="102"/>
        <v>15.5</v>
      </c>
      <c r="T468" s="39">
        <f t="shared" si="103"/>
        <v>7</v>
      </c>
      <c r="U468" s="39">
        <f t="shared" si="104"/>
        <v>4.9497474683058327</v>
      </c>
      <c r="V468" s="39"/>
      <c r="W468" s="39">
        <f>S468</f>
        <v>15.5</v>
      </c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1:33" ht="105" x14ac:dyDescent="0.2">
      <c r="A469" s="4" t="s">
        <v>1148</v>
      </c>
      <c r="B469" s="4" t="s">
        <v>1149</v>
      </c>
      <c r="C469" s="4" t="s">
        <v>889</v>
      </c>
      <c r="D469" s="4" t="s">
        <v>27</v>
      </c>
      <c r="E469" s="4" t="s">
        <v>28</v>
      </c>
      <c r="F469" s="115">
        <v>27857987</v>
      </c>
      <c r="G469" s="70"/>
      <c r="H469" s="70"/>
      <c r="I469" s="69">
        <v>4</v>
      </c>
      <c r="J469" s="5">
        <v>4</v>
      </c>
      <c r="K469" s="69">
        <v>4</v>
      </c>
      <c r="L469" s="5">
        <v>4</v>
      </c>
      <c r="M469" s="69">
        <v>3</v>
      </c>
      <c r="N469" s="5">
        <v>3</v>
      </c>
      <c r="O469" s="69">
        <v>4</v>
      </c>
      <c r="P469" s="5">
        <v>3</v>
      </c>
      <c r="Q469" s="69">
        <v>15</v>
      </c>
      <c r="R469" s="4">
        <v>14</v>
      </c>
      <c r="S469" s="77">
        <f t="shared" si="102"/>
        <v>14.5</v>
      </c>
      <c r="T469" s="39">
        <f t="shared" si="103"/>
        <v>1</v>
      </c>
      <c r="U469" s="39">
        <f t="shared" si="104"/>
        <v>0.70710678118654757</v>
      </c>
      <c r="V469" s="39"/>
      <c r="W469" s="39">
        <f t="shared" si="101"/>
        <v>14.5</v>
      </c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1:33" ht="30" x14ac:dyDescent="0.2">
      <c r="A470" s="4" t="s">
        <v>1150</v>
      </c>
      <c r="B470" s="4" t="s">
        <v>1151</v>
      </c>
      <c r="C470" s="4" t="s">
        <v>1128</v>
      </c>
      <c r="D470" s="4" t="s">
        <v>40</v>
      </c>
      <c r="E470" s="4" t="s">
        <v>28</v>
      </c>
      <c r="F470" s="115">
        <v>27720567</v>
      </c>
      <c r="G470" s="70"/>
      <c r="H470" s="70"/>
      <c r="I470" s="69">
        <v>1</v>
      </c>
      <c r="J470" s="5">
        <v>1</v>
      </c>
      <c r="K470" s="69">
        <v>2</v>
      </c>
      <c r="L470" s="5">
        <v>1</v>
      </c>
      <c r="M470" s="69">
        <v>4</v>
      </c>
      <c r="N470" s="5">
        <v>1</v>
      </c>
      <c r="O470" s="69">
        <v>3</v>
      </c>
      <c r="P470" s="5">
        <v>1</v>
      </c>
      <c r="Q470" s="69">
        <v>10</v>
      </c>
      <c r="R470" s="4">
        <v>4</v>
      </c>
      <c r="S470" s="77">
        <f t="shared" si="102"/>
        <v>7</v>
      </c>
      <c r="T470" s="39">
        <f t="shared" si="103"/>
        <v>6</v>
      </c>
      <c r="U470" s="39">
        <f t="shared" si="104"/>
        <v>4.2426406871192848</v>
      </c>
      <c r="V470" s="39"/>
      <c r="W470" s="39">
        <f t="shared" si="101"/>
        <v>7</v>
      </c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s="66" customFormat="1" ht="45" x14ac:dyDescent="0.2">
      <c r="A471" s="5" t="s">
        <v>1152</v>
      </c>
      <c r="B471" s="5" t="s">
        <v>1153</v>
      </c>
      <c r="C471" s="5" t="s">
        <v>889</v>
      </c>
      <c r="D471" s="5" t="s">
        <v>40</v>
      </c>
      <c r="E471" s="5" t="s">
        <v>28</v>
      </c>
      <c r="F471" s="116">
        <v>27896322</v>
      </c>
      <c r="G471" s="70"/>
      <c r="H471" s="70"/>
      <c r="I471" s="69">
        <v>3</v>
      </c>
      <c r="J471" s="5">
        <v>0</v>
      </c>
      <c r="K471" s="69">
        <v>2</v>
      </c>
      <c r="L471" s="5">
        <v>0</v>
      </c>
      <c r="M471" s="69">
        <v>1</v>
      </c>
      <c r="N471" s="5">
        <v>0</v>
      </c>
      <c r="O471" s="69">
        <v>2</v>
      </c>
      <c r="P471" s="5">
        <v>0</v>
      </c>
      <c r="Q471" s="69">
        <v>8</v>
      </c>
      <c r="R471" s="5">
        <v>0</v>
      </c>
      <c r="S471" s="77">
        <v>5</v>
      </c>
      <c r="T471" s="45">
        <f t="shared" si="103"/>
        <v>8</v>
      </c>
      <c r="U471" s="45">
        <f t="shared" si="104"/>
        <v>5.6568542494923806</v>
      </c>
      <c r="V471" s="45">
        <v>5</v>
      </c>
      <c r="W471" s="148">
        <f>AVERAGE(V471,R471,Q471)</f>
        <v>4.333333333333333</v>
      </c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</row>
    <row r="472" spans="1:33" ht="75" x14ac:dyDescent="0.2">
      <c r="A472" s="5" t="s">
        <v>1154</v>
      </c>
      <c r="B472" s="5" t="s">
        <v>1155</v>
      </c>
      <c r="C472" s="5" t="s">
        <v>889</v>
      </c>
      <c r="D472" s="5" t="s">
        <v>40</v>
      </c>
      <c r="E472" s="4" t="s">
        <v>28</v>
      </c>
      <c r="F472" s="115">
        <v>27857985</v>
      </c>
      <c r="G472" s="70"/>
      <c r="H472" s="70"/>
      <c r="I472" s="69">
        <v>3</v>
      </c>
      <c r="J472" s="5">
        <v>5</v>
      </c>
      <c r="K472" s="69">
        <v>4</v>
      </c>
      <c r="L472" s="5">
        <v>4</v>
      </c>
      <c r="M472" s="69">
        <v>4</v>
      </c>
      <c r="N472" s="5">
        <v>5</v>
      </c>
      <c r="O472" s="69">
        <v>4</v>
      </c>
      <c r="P472" s="5">
        <v>4</v>
      </c>
      <c r="Q472" s="69">
        <v>15</v>
      </c>
      <c r="R472" s="4">
        <v>18</v>
      </c>
      <c r="S472" s="77">
        <f t="shared" ref="S472:S480" si="105">(Q472+R472)/2</f>
        <v>16.5</v>
      </c>
      <c r="T472" s="39">
        <f t="shared" si="103"/>
        <v>3</v>
      </c>
      <c r="U472" s="39">
        <f t="shared" si="104"/>
        <v>2.1213203435596424</v>
      </c>
      <c r="V472" s="39"/>
      <c r="W472" s="39">
        <f>S472</f>
        <v>16.5</v>
      </c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ht="75" x14ac:dyDescent="0.2">
      <c r="A473" s="4" t="s">
        <v>1156</v>
      </c>
      <c r="B473" s="4" t="s">
        <v>1157</v>
      </c>
      <c r="C473" s="4" t="s">
        <v>1139</v>
      </c>
      <c r="D473" s="4" t="s">
        <v>40</v>
      </c>
      <c r="E473" s="4" t="s">
        <v>28</v>
      </c>
      <c r="F473" s="115">
        <v>27942347</v>
      </c>
      <c r="G473" s="70"/>
      <c r="H473" s="70"/>
      <c r="I473" s="69">
        <v>3</v>
      </c>
      <c r="J473" s="73">
        <v>3</v>
      </c>
      <c r="K473" s="69">
        <v>4</v>
      </c>
      <c r="L473" s="73">
        <v>2</v>
      </c>
      <c r="M473" s="69">
        <v>3</v>
      </c>
      <c r="N473" s="73">
        <v>3</v>
      </c>
      <c r="O473" s="69">
        <v>2</v>
      </c>
      <c r="P473" s="73">
        <v>1</v>
      </c>
      <c r="Q473" s="69">
        <v>12</v>
      </c>
      <c r="R473" s="4">
        <v>9</v>
      </c>
      <c r="S473" s="77">
        <f t="shared" si="105"/>
        <v>10.5</v>
      </c>
      <c r="T473" s="39">
        <f t="shared" si="103"/>
        <v>3</v>
      </c>
      <c r="U473" s="39">
        <f t="shared" si="104"/>
        <v>2.1213203435596424</v>
      </c>
      <c r="V473" s="39"/>
      <c r="W473" s="39">
        <f t="shared" ref="W473:W535" si="106">S473</f>
        <v>10.5</v>
      </c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ht="150" x14ac:dyDescent="0.2">
      <c r="A474" s="5" t="s">
        <v>1859</v>
      </c>
      <c r="B474" s="4" t="s">
        <v>1159</v>
      </c>
      <c r="C474" s="4" t="s">
        <v>299</v>
      </c>
      <c r="D474" s="4" t="s">
        <v>40</v>
      </c>
      <c r="E474" s="4" t="s">
        <v>210</v>
      </c>
      <c r="F474" s="4">
        <v>27580826</v>
      </c>
      <c r="G474" s="69">
        <v>3</v>
      </c>
      <c r="H474" s="5">
        <v>5</v>
      </c>
      <c r="I474" s="69">
        <v>0</v>
      </c>
      <c r="J474" s="5">
        <v>1</v>
      </c>
      <c r="K474" s="70"/>
      <c r="L474" s="70"/>
      <c r="M474" s="69">
        <v>3</v>
      </c>
      <c r="N474" s="5">
        <v>2</v>
      </c>
      <c r="O474" s="69">
        <v>0</v>
      </c>
      <c r="P474" s="5">
        <v>0</v>
      </c>
      <c r="Q474" s="69">
        <v>6</v>
      </c>
      <c r="R474" s="4">
        <v>8</v>
      </c>
      <c r="S474" s="77">
        <f t="shared" si="105"/>
        <v>7</v>
      </c>
      <c r="T474" s="39">
        <f t="shared" si="103"/>
        <v>2</v>
      </c>
      <c r="U474" s="39">
        <f t="shared" si="104"/>
        <v>1.4142135623730951</v>
      </c>
      <c r="V474" s="39"/>
      <c r="W474" s="39">
        <f t="shared" si="106"/>
        <v>7</v>
      </c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ht="75" x14ac:dyDescent="0.2">
      <c r="A475" s="4" t="s">
        <v>1160</v>
      </c>
      <c r="B475" s="4" t="s">
        <v>1161</v>
      </c>
      <c r="C475" s="4" t="s">
        <v>1162</v>
      </c>
      <c r="D475" s="5" t="s">
        <v>40</v>
      </c>
      <c r="E475" s="4" t="s">
        <v>210</v>
      </c>
      <c r="F475" s="4">
        <v>27764951</v>
      </c>
      <c r="G475" s="69">
        <v>5</v>
      </c>
      <c r="H475" s="5">
        <v>5</v>
      </c>
      <c r="I475" s="69">
        <v>3</v>
      </c>
      <c r="J475" s="5">
        <v>5</v>
      </c>
      <c r="K475" s="70"/>
      <c r="L475" s="70"/>
      <c r="M475" s="69">
        <v>0</v>
      </c>
      <c r="N475" s="5">
        <v>2</v>
      </c>
      <c r="O475" s="69">
        <v>0</v>
      </c>
      <c r="P475" s="5">
        <v>1</v>
      </c>
      <c r="Q475" s="69">
        <v>8</v>
      </c>
      <c r="R475" s="4">
        <v>13</v>
      </c>
      <c r="S475" s="77">
        <f t="shared" si="105"/>
        <v>10.5</v>
      </c>
      <c r="T475" s="39">
        <f t="shared" si="103"/>
        <v>5</v>
      </c>
      <c r="U475" s="39">
        <f t="shared" si="104"/>
        <v>3.5355339059327378</v>
      </c>
      <c r="V475" s="39"/>
      <c r="W475" s="39">
        <f t="shared" si="106"/>
        <v>10.5</v>
      </c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ht="60" x14ac:dyDescent="0.2">
      <c r="A476" s="5" t="s">
        <v>1163</v>
      </c>
      <c r="B476" s="4" t="s">
        <v>1164</v>
      </c>
      <c r="C476" s="4" t="s">
        <v>1103</v>
      </c>
      <c r="D476" s="4" t="s">
        <v>27</v>
      </c>
      <c r="E476" s="4" t="s">
        <v>210</v>
      </c>
      <c r="F476" s="4" t="s">
        <v>1104</v>
      </c>
      <c r="G476" s="69">
        <v>5</v>
      </c>
      <c r="H476" s="5">
        <v>5</v>
      </c>
      <c r="I476" s="69">
        <v>5</v>
      </c>
      <c r="J476" s="5">
        <v>3</v>
      </c>
      <c r="K476" s="70"/>
      <c r="L476" s="70"/>
      <c r="M476" s="69">
        <v>5</v>
      </c>
      <c r="N476" s="5">
        <v>5</v>
      </c>
      <c r="O476" s="69">
        <v>4</v>
      </c>
      <c r="P476" s="5">
        <v>3</v>
      </c>
      <c r="Q476" s="69">
        <v>19</v>
      </c>
      <c r="R476" s="4">
        <v>16</v>
      </c>
      <c r="S476" s="77">
        <f t="shared" si="105"/>
        <v>17.5</v>
      </c>
      <c r="T476" s="39">
        <f t="shared" si="103"/>
        <v>3</v>
      </c>
      <c r="U476" s="39">
        <f t="shared" si="104"/>
        <v>2.1213203435596424</v>
      </c>
      <c r="V476" s="39"/>
      <c r="W476" s="39">
        <f t="shared" si="106"/>
        <v>17.5</v>
      </c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ht="60" x14ac:dyDescent="0.2">
      <c r="A477" s="4" t="s">
        <v>1165</v>
      </c>
      <c r="B477" s="4" t="s">
        <v>1166</v>
      </c>
      <c r="C477" s="4" t="s">
        <v>1167</v>
      </c>
      <c r="D477" s="4" t="s">
        <v>27</v>
      </c>
      <c r="E477" s="4" t="s">
        <v>210</v>
      </c>
      <c r="F477" s="4">
        <v>27708786</v>
      </c>
      <c r="G477" s="69">
        <v>5</v>
      </c>
      <c r="H477" s="5">
        <v>5</v>
      </c>
      <c r="I477" s="69">
        <v>5</v>
      </c>
      <c r="J477" s="5">
        <v>4</v>
      </c>
      <c r="K477" s="70"/>
      <c r="L477" s="70"/>
      <c r="M477" s="69">
        <v>4</v>
      </c>
      <c r="N477" s="5">
        <v>4</v>
      </c>
      <c r="O477" s="69">
        <v>1</v>
      </c>
      <c r="P477" s="5">
        <v>4</v>
      </c>
      <c r="Q477" s="69">
        <v>15</v>
      </c>
      <c r="R477" s="4">
        <v>17</v>
      </c>
      <c r="S477" s="77">
        <f t="shared" si="105"/>
        <v>16</v>
      </c>
      <c r="T477" s="39">
        <f t="shared" si="103"/>
        <v>2</v>
      </c>
      <c r="U477" s="39">
        <f t="shared" si="104"/>
        <v>1.4142135623730951</v>
      </c>
      <c r="V477" s="39"/>
      <c r="W477" s="39">
        <f t="shared" si="106"/>
        <v>16</v>
      </c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ht="60" x14ac:dyDescent="0.2">
      <c r="A478" s="4" t="s">
        <v>1168</v>
      </c>
      <c r="B478" s="4" t="s">
        <v>1169</v>
      </c>
      <c r="C478" s="4" t="s">
        <v>524</v>
      </c>
      <c r="D478" s="4" t="s">
        <v>27</v>
      </c>
      <c r="E478" s="4" t="s">
        <v>210</v>
      </c>
      <c r="F478" s="4">
        <v>27757807</v>
      </c>
      <c r="G478" s="72">
        <v>5</v>
      </c>
      <c r="H478" s="5">
        <v>5</v>
      </c>
      <c r="I478" s="72">
        <v>2</v>
      </c>
      <c r="J478" s="5">
        <v>1</v>
      </c>
      <c r="K478" s="71"/>
      <c r="L478" s="70"/>
      <c r="M478" s="72">
        <v>5</v>
      </c>
      <c r="N478" s="5">
        <v>4</v>
      </c>
      <c r="O478" s="72">
        <v>4</v>
      </c>
      <c r="P478" s="5">
        <v>3</v>
      </c>
      <c r="Q478" s="69">
        <v>16</v>
      </c>
      <c r="R478" s="4">
        <v>13</v>
      </c>
      <c r="S478" s="77">
        <f t="shared" si="105"/>
        <v>14.5</v>
      </c>
      <c r="T478" s="39">
        <f t="shared" si="103"/>
        <v>3</v>
      </c>
      <c r="U478" s="39">
        <f t="shared" si="104"/>
        <v>2.1213203435596424</v>
      </c>
      <c r="V478" s="39"/>
      <c r="W478" s="39">
        <f t="shared" si="106"/>
        <v>14.5</v>
      </c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60" x14ac:dyDescent="0.2">
      <c r="A479" s="4" t="s">
        <v>1170</v>
      </c>
      <c r="B479" s="4" t="s">
        <v>1171</v>
      </c>
      <c r="C479" s="4" t="s">
        <v>1103</v>
      </c>
      <c r="D479" s="4" t="s">
        <v>27</v>
      </c>
      <c r="E479" s="4" t="s">
        <v>210</v>
      </c>
      <c r="F479" s="4" t="s">
        <v>1104</v>
      </c>
      <c r="G479" s="69">
        <v>5</v>
      </c>
      <c r="H479" s="5">
        <v>4</v>
      </c>
      <c r="I479" s="69">
        <v>3</v>
      </c>
      <c r="J479" s="5">
        <v>0</v>
      </c>
      <c r="K479" s="70"/>
      <c r="L479" s="70"/>
      <c r="M479" s="69">
        <v>5</v>
      </c>
      <c r="N479" s="5">
        <v>4</v>
      </c>
      <c r="O479" s="69">
        <v>3</v>
      </c>
      <c r="P479" s="5">
        <v>3</v>
      </c>
      <c r="Q479" s="69">
        <v>16</v>
      </c>
      <c r="R479" s="4">
        <v>11</v>
      </c>
      <c r="S479" s="77">
        <f t="shared" si="105"/>
        <v>13.5</v>
      </c>
      <c r="T479" s="39">
        <f t="shared" si="103"/>
        <v>5</v>
      </c>
      <c r="U479" s="39">
        <f t="shared" si="104"/>
        <v>3.5355339059327378</v>
      </c>
      <c r="V479" s="39"/>
      <c r="W479" s="39">
        <f t="shared" si="106"/>
        <v>13.5</v>
      </c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ht="60" x14ac:dyDescent="0.2">
      <c r="A480" s="4" t="s">
        <v>1172</v>
      </c>
      <c r="B480" s="4" t="s">
        <v>1173</v>
      </c>
      <c r="C480" s="4" t="s">
        <v>1132</v>
      </c>
      <c r="D480" s="4" t="s">
        <v>27</v>
      </c>
      <c r="E480" s="4" t="s">
        <v>210</v>
      </c>
      <c r="F480" s="4">
        <v>27255649</v>
      </c>
      <c r="G480" s="69">
        <v>4</v>
      </c>
      <c r="H480" s="5">
        <v>2</v>
      </c>
      <c r="I480" s="69">
        <v>0</v>
      </c>
      <c r="J480" s="5">
        <v>5</v>
      </c>
      <c r="K480" s="70"/>
      <c r="L480" s="70"/>
      <c r="M480" s="69">
        <v>5</v>
      </c>
      <c r="N480" s="5">
        <v>0</v>
      </c>
      <c r="O480" s="69">
        <v>2</v>
      </c>
      <c r="P480" s="5">
        <v>2</v>
      </c>
      <c r="Q480" s="69">
        <v>11</v>
      </c>
      <c r="R480" s="4">
        <v>9</v>
      </c>
      <c r="S480" s="77">
        <f t="shared" si="105"/>
        <v>10</v>
      </c>
      <c r="T480" s="39">
        <f t="shared" si="103"/>
        <v>2</v>
      </c>
      <c r="U480" s="39">
        <f t="shared" si="104"/>
        <v>1.4142135623730951</v>
      </c>
      <c r="V480" s="39"/>
      <c r="W480" s="39">
        <f t="shared" si="106"/>
        <v>10</v>
      </c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ht="90" x14ac:dyDescent="0.2">
      <c r="A481" s="39" t="s">
        <v>1174</v>
      </c>
      <c r="B481" s="39" t="s">
        <v>1175</v>
      </c>
      <c r="C481" s="39" t="s">
        <v>422</v>
      </c>
      <c r="D481" s="39" t="s">
        <v>40</v>
      </c>
      <c r="E481" s="39" t="s">
        <v>28</v>
      </c>
      <c r="F481" s="39">
        <v>27720448</v>
      </c>
      <c r="G481" s="103"/>
      <c r="H481" s="103"/>
      <c r="I481" s="82">
        <v>4</v>
      </c>
      <c r="J481" s="45">
        <v>4</v>
      </c>
      <c r="K481" s="82">
        <v>4</v>
      </c>
      <c r="L481" s="45">
        <v>5</v>
      </c>
      <c r="M481" s="82">
        <v>4</v>
      </c>
      <c r="N481" s="45">
        <v>5</v>
      </c>
      <c r="O481" s="82">
        <v>3</v>
      </c>
      <c r="P481" s="45">
        <v>4</v>
      </c>
      <c r="Q481" s="82">
        <f>I481+K481+M481+O481</f>
        <v>15</v>
      </c>
      <c r="R481" s="39">
        <f>J481+L481+N481+P481</f>
        <v>18</v>
      </c>
      <c r="S481" s="117">
        <f>AVERAGE(Q481:R481)</f>
        <v>16.5</v>
      </c>
      <c r="T481" s="39">
        <f t="shared" si="103"/>
        <v>3</v>
      </c>
      <c r="U481" s="39">
        <f t="shared" si="104"/>
        <v>2.1213203435596424</v>
      </c>
      <c r="V481" s="39"/>
      <c r="W481" s="39">
        <f t="shared" si="106"/>
        <v>16.5</v>
      </c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1:33" s="40" customFormat="1" ht="90" x14ac:dyDescent="0.2">
      <c r="A482" s="45" t="s">
        <v>1176</v>
      </c>
      <c r="B482" s="39" t="s">
        <v>1177</v>
      </c>
      <c r="C482" s="45" t="s">
        <v>1178</v>
      </c>
      <c r="D482" s="45" t="s">
        <v>36</v>
      </c>
      <c r="E482" s="39" t="s">
        <v>28</v>
      </c>
      <c r="F482" s="39">
        <v>27790382</v>
      </c>
      <c r="G482" s="103"/>
      <c r="H482" s="103"/>
      <c r="I482" s="82">
        <f>0+0+1+1</f>
        <v>2</v>
      </c>
      <c r="J482" s="45">
        <v>4</v>
      </c>
      <c r="K482" s="82">
        <f>0+1+0+1</f>
        <v>2</v>
      </c>
      <c r="L482" s="45">
        <v>4</v>
      </c>
      <c r="M482" s="82">
        <f>0+2+1</f>
        <v>3</v>
      </c>
      <c r="N482" s="45">
        <v>4</v>
      </c>
      <c r="O482" s="82">
        <f>0+0+0+1</f>
        <v>1</v>
      </c>
      <c r="P482" s="45">
        <v>4</v>
      </c>
      <c r="Q482" s="82">
        <f t="shared" ref="Q482:Q498" si="107">I482+K482+M482+O482</f>
        <v>8</v>
      </c>
      <c r="R482" s="39">
        <v>16</v>
      </c>
      <c r="S482" s="117">
        <v>12</v>
      </c>
      <c r="T482" s="39">
        <v>8</v>
      </c>
      <c r="U482" s="39">
        <f t="shared" si="104"/>
        <v>5.6568542494923806</v>
      </c>
      <c r="V482" s="39"/>
      <c r="W482" s="39">
        <v>9.75</v>
      </c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s="40" customFormat="1" ht="60" customHeight="1" x14ac:dyDescent="0.2">
      <c r="A483" s="45" t="s">
        <v>1179</v>
      </c>
      <c r="B483" s="39" t="s">
        <v>1180</v>
      </c>
      <c r="C483" s="39" t="s">
        <v>1181</v>
      </c>
      <c r="D483" s="39" t="s">
        <v>40</v>
      </c>
      <c r="E483" s="39" t="s">
        <v>28</v>
      </c>
      <c r="F483" s="39">
        <v>27608941</v>
      </c>
      <c r="G483" s="103"/>
      <c r="H483" s="103"/>
      <c r="I483" s="82">
        <f>0+0+1+1</f>
        <v>2</v>
      </c>
      <c r="J483" s="45">
        <v>4</v>
      </c>
      <c r="K483" s="82">
        <f>0+1+1+1</f>
        <v>3</v>
      </c>
      <c r="L483" s="45">
        <v>4</v>
      </c>
      <c r="M483" s="82">
        <f>0+1+1</f>
        <v>2</v>
      </c>
      <c r="N483" s="45">
        <v>4</v>
      </c>
      <c r="O483" s="82">
        <f>0+0+0+0</f>
        <v>0</v>
      </c>
      <c r="P483" s="45">
        <v>4</v>
      </c>
      <c r="Q483" s="82">
        <f t="shared" si="107"/>
        <v>7</v>
      </c>
      <c r="R483" s="39">
        <v>16</v>
      </c>
      <c r="S483" s="117">
        <f>AVERAGE(Q483,R483)</f>
        <v>11.5</v>
      </c>
      <c r="T483" s="39">
        <v>9</v>
      </c>
      <c r="U483" s="39">
        <f t="shared" si="104"/>
        <v>6.3639610306789276</v>
      </c>
      <c r="V483" s="39"/>
      <c r="W483" s="39">
        <v>8.5</v>
      </c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ht="45" x14ac:dyDescent="0.2">
      <c r="A484" s="45" t="s">
        <v>1182</v>
      </c>
      <c r="B484" s="39" t="s">
        <v>1183</v>
      </c>
      <c r="C484" s="39" t="s">
        <v>1184</v>
      </c>
      <c r="D484" s="39" t="s">
        <v>40</v>
      </c>
      <c r="E484" s="39" t="s">
        <v>28</v>
      </c>
      <c r="F484" s="39">
        <v>28074981</v>
      </c>
      <c r="G484" s="103"/>
      <c r="H484" s="103"/>
      <c r="I484" s="82">
        <f>0+1+0+1</f>
        <v>2</v>
      </c>
      <c r="J484" s="45">
        <v>1</v>
      </c>
      <c r="K484" s="82">
        <f>2+1+1+0</f>
        <v>4</v>
      </c>
      <c r="L484" s="45">
        <v>4</v>
      </c>
      <c r="M484" s="82">
        <f>2+0+1</f>
        <v>3</v>
      </c>
      <c r="N484" s="45">
        <v>3</v>
      </c>
      <c r="O484" s="82">
        <f>2+1+0+0</f>
        <v>3</v>
      </c>
      <c r="P484" s="45">
        <v>2</v>
      </c>
      <c r="Q484" s="82">
        <f t="shared" si="107"/>
        <v>12</v>
      </c>
      <c r="R484" s="39">
        <f t="shared" ref="R484:R498" si="108">J484+L484+N484+P484</f>
        <v>10</v>
      </c>
      <c r="S484" s="117">
        <f t="shared" ref="S484:S503" si="109">AVERAGE(Q484:R484)</f>
        <v>11</v>
      </c>
      <c r="T484" s="39">
        <f t="shared" ref="T484:T526" si="110">ABS(Q484-R484)</f>
        <v>2</v>
      </c>
      <c r="U484" s="39">
        <f t="shared" ref="U484:U528" si="111">STDEV(Q484:R484)</f>
        <v>1.4142135623730951</v>
      </c>
      <c r="V484" s="39"/>
      <c r="W484" s="39">
        <f t="shared" si="106"/>
        <v>11</v>
      </c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ht="105" x14ac:dyDescent="0.2">
      <c r="A485" s="45" t="s">
        <v>1185</v>
      </c>
      <c r="B485" s="39" t="s">
        <v>1186</v>
      </c>
      <c r="C485" s="39" t="s">
        <v>1187</v>
      </c>
      <c r="D485" s="39" t="s">
        <v>36</v>
      </c>
      <c r="E485" s="39" t="s">
        <v>28</v>
      </c>
      <c r="F485" s="39">
        <v>27849507</v>
      </c>
      <c r="G485" s="103"/>
      <c r="H485" s="103"/>
      <c r="I485" s="82">
        <v>2</v>
      </c>
      <c r="J485" s="45">
        <v>0</v>
      </c>
      <c r="K485" s="82">
        <v>1</v>
      </c>
      <c r="L485" s="45">
        <v>0</v>
      </c>
      <c r="M485" s="82">
        <v>3</v>
      </c>
      <c r="N485" s="45">
        <v>3</v>
      </c>
      <c r="O485" s="82">
        <v>0</v>
      </c>
      <c r="P485" s="45">
        <v>2</v>
      </c>
      <c r="Q485" s="82">
        <f t="shared" si="107"/>
        <v>6</v>
      </c>
      <c r="R485" s="39">
        <f t="shared" si="108"/>
        <v>5</v>
      </c>
      <c r="S485" s="117">
        <f t="shared" si="109"/>
        <v>5.5</v>
      </c>
      <c r="T485" s="39">
        <f t="shared" si="110"/>
        <v>1</v>
      </c>
      <c r="U485" s="39">
        <f t="shared" si="111"/>
        <v>0.70710678118654757</v>
      </c>
      <c r="V485" s="39"/>
      <c r="W485" s="39">
        <f t="shared" si="106"/>
        <v>5.5</v>
      </c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ht="60" x14ac:dyDescent="0.2">
      <c r="A486" s="45" t="s">
        <v>1009</v>
      </c>
      <c r="B486" s="39" t="s">
        <v>1188</v>
      </c>
      <c r="C486" s="39" t="s">
        <v>32</v>
      </c>
      <c r="D486" s="39" t="s">
        <v>40</v>
      </c>
      <c r="E486" s="39" t="s">
        <v>28</v>
      </c>
      <c r="F486" s="39">
        <v>27923422</v>
      </c>
      <c r="G486" s="103"/>
      <c r="H486" s="103"/>
      <c r="I486" s="82">
        <v>1</v>
      </c>
      <c r="J486" s="45">
        <v>1</v>
      </c>
      <c r="K486" s="82">
        <v>5</v>
      </c>
      <c r="L486" s="45">
        <v>5</v>
      </c>
      <c r="M486" s="82">
        <v>3</v>
      </c>
      <c r="N486" s="45">
        <v>3</v>
      </c>
      <c r="O486" s="82">
        <v>3</v>
      </c>
      <c r="P486" s="45">
        <v>2</v>
      </c>
      <c r="Q486" s="82">
        <f t="shared" si="107"/>
        <v>12</v>
      </c>
      <c r="R486" s="39">
        <f t="shared" si="108"/>
        <v>11</v>
      </c>
      <c r="S486" s="117">
        <f t="shared" si="109"/>
        <v>11.5</v>
      </c>
      <c r="T486" s="39">
        <f t="shared" si="110"/>
        <v>1</v>
      </c>
      <c r="U486" s="39">
        <f t="shared" si="111"/>
        <v>0.70710678118654757</v>
      </c>
      <c r="V486" s="39"/>
      <c r="W486" s="39">
        <f t="shared" si="106"/>
        <v>11.5</v>
      </c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ht="60" x14ac:dyDescent="0.2">
      <c r="A487" s="45" t="s">
        <v>1189</v>
      </c>
      <c r="B487" s="39" t="s">
        <v>1190</v>
      </c>
      <c r="C487" s="39" t="s">
        <v>1191</v>
      </c>
      <c r="D487" s="39" t="s">
        <v>27</v>
      </c>
      <c r="E487" s="39" t="s">
        <v>28</v>
      </c>
      <c r="F487" s="39">
        <v>27773345</v>
      </c>
      <c r="G487" s="103"/>
      <c r="H487" s="103"/>
      <c r="I487" s="82">
        <v>3</v>
      </c>
      <c r="J487" s="45">
        <v>1</v>
      </c>
      <c r="K487" s="82">
        <v>3</v>
      </c>
      <c r="L487" s="45">
        <v>4</v>
      </c>
      <c r="M487" s="82">
        <v>3</v>
      </c>
      <c r="N487" s="45">
        <v>0</v>
      </c>
      <c r="O487" s="82">
        <v>4</v>
      </c>
      <c r="P487" s="45">
        <v>3</v>
      </c>
      <c r="Q487" s="82">
        <f t="shared" si="107"/>
        <v>13</v>
      </c>
      <c r="R487" s="39">
        <f t="shared" si="108"/>
        <v>8</v>
      </c>
      <c r="S487" s="117">
        <f t="shared" si="109"/>
        <v>10.5</v>
      </c>
      <c r="T487" s="39">
        <f t="shared" si="110"/>
        <v>5</v>
      </c>
      <c r="U487" s="39">
        <f t="shared" si="111"/>
        <v>3.5355339059327378</v>
      </c>
      <c r="V487" s="39"/>
      <c r="W487" s="39">
        <f t="shared" si="106"/>
        <v>10.5</v>
      </c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1:33" ht="135" x14ac:dyDescent="0.2">
      <c r="A488" s="45" t="s">
        <v>1192</v>
      </c>
      <c r="B488" s="39" t="s">
        <v>1193</v>
      </c>
      <c r="C488" s="39" t="s">
        <v>1194</v>
      </c>
      <c r="D488" s="39" t="s">
        <v>27</v>
      </c>
      <c r="E488" s="39" t="s">
        <v>28</v>
      </c>
      <c r="F488" s="39">
        <v>27922570</v>
      </c>
      <c r="G488" s="103"/>
      <c r="H488" s="103"/>
      <c r="I488" s="82">
        <v>1</v>
      </c>
      <c r="J488" s="45">
        <v>0</v>
      </c>
      <c r="K488" s="82">
        <v>5</v>
      </c>
      <c r="L488" s="45">
        <v>5</v>
      </c>
      <c r="M488" s="82">
        <v>3</v>
      </c>
      <c r="N488" s="45">
        <v>1</v>
      </c>
      <c r="O488" s="82">
        <v>1</v>
      </c>
      <c r="P488" s="45">
        <v>2</v>
      </c>
      <c r="Q488" s="82">
        <f t="shared" si="107"/>
        <v>10</v>
      </c>
      <c r="R488" s="39">
        <f t="shared" si="108"/>
        <v>8</v>
      </c>
      <c r="S488" s="117">
        <f t="shared" si="109"/>
        <v>9</v>
      </c>
      <c r="T488" s="39">
        <f t="shared" si="110"/>
        <v>2</v>
      </c>
      <c r="U488" s="39">
        <f t="shared" si="111"/>
        <v>1.4142135623730951</v>
      </c>
      <c r="V488" s="39"/>
      <c r="W488" s="39">
        <f t="shared" si="106"/>
        <v>9</v>
      </c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ht="90" x14ac:dyDescent="0.2">
      <c r="A489" s="45" t="s">
        <v>1195</v>
      </c>
      <c r="B489" s="39" t="s">
        <v>1196</v>
      </c>
      <c r="C489" s="39" t="s">
        <v>391</v>
      </c>
      <c r="D489" s="39" t="s">
        <v>40</v>
      </c>
      <c r="E489" s="39" t="s">
        <v>28</v>
      </c>
      <c r="F489" s="39">
        <v>27841721</v>
      </c>
      <c r="G489" s="103"/>
      <c r="H489" s="103"/>
      <c r="I489" s="82">
        <v>2</v>
      </c>
      <c r="J489" s="45">
        <v>3</v>
      </c>
      <c r="K489" s="82">
        <v>5</v>
      </c>
      <c r="L489" s="45">
        <v>3</v>
      </c>
      <c r="M489" s="82">
        <v>2</v>
      </c>
      <c r="N489" s="45">
        <v>2</v>
      </c>
      <c r="O489" s="82">
        <v>1</v>
      </c>
      <c r="P489" s="45">
        <v>5</v>
      </c>
      <c r="Q489" s="82">
        <f t="shared" si="107"/>
        <v>10</v>
      </c>
      <c r="R489" s="39">
        <f t="shared" si="108"/>
        <v>13</v>
      </c>
      <c r="S489" s="117">
        <f t="shared" si="109"/>
        <v>11.5</v>
      </c>
      <c r="T489" s="39">
        <f t="shared" si="110"/>
        <v>3</v>
      </c>
      <c r="U489" s="39">
        <f t="shared" si="111"/>
        <v>2.1213203435596424</v>
      </c>
      <c r="V489" s="39"/>
      <c r="W489" s="39">
        <f t="shared" si="106"/>
        <v>11.5</v>
      </c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ht="60" x14ac:dyDescent="0.2">
      <c r="A490" s="45" t="s">
        <v>1197</v>
      </c>
      <c r="B490" s="39" t="s">
        <v>1198</v>
      </c>
      <c r="C490" s="39" t="s">
        <v>1100</v>
      </c>
      <c r="D490" s="39" t="s">
        <v>40</v>
      </c>
      <c r="E490" s="39" t="s">
        <v>28</v>
      </c>
      <c r="F490" s="39">
        <v>27818837</v>
      </c>
      <c r="G490" s="103"/>
      <c r="H490" s="118"/>
      <c r="I490" s="82">
        <v>2</v>
      </c>
      <c r="J490" s="107">
        <v>3</v>
      </c>
      <c r="K490" s="82">
        <v>5</v>
      </c>
      <c r="L490" s="107">
        <v>4</v>
      </c>
      <c r="M490" s="82">
        <v>3</v>
      </c>
      <c r="N490" s="107">
        <v>4</v>
      </c>
      <c r="O490" s="82">
        <v>4</v>
      </c>
      <c r="P490" s="107">
        <v>2</v>
      </c>
      <c r="Q490" s="82">
        <f t="shared" si="107"/>
        <v>14</v>
      </c>
      <c r="R490" s="39">
        <f t="shared" si="108"/>
        <v>13</v>
      </c>
      <c r="S490" s="117">
        <f t="shared" si="109"/>
        <v>13.5</v>
      </c>
      <c r="T490" s="39">
        <f t="shared" si="110"/>
        <v>1</v>
      </c>
      <c r="U490" s="39">
        <f t="shared" si="111"/>
        <v>0.70710678118654757</v>
      </c>
      <c r="V490" s="39"/>
      <c r="W490" s="39">
        <f>S490</f>
        <v>13.5</v>
      </c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ht="60" x14ac:dyDescent="0.2">
      <c r="A491" s="45" t="s">
        <v>1199</v>
      </c>
      <c r="B491" s="39" t="s">
        <v>1200</v>
      </c>
      <c r="C491" s="39" t="s">
        <v>1201</v>
      </c>
      <c r="D491" s="45" t="s">
        <v>36</v>
      </c>
      <c r="E491" s="39" t="s">
        <v>28</v>
      </c>
      <c r="F491" s="39">
        <v>27775046</v>
      </c>
      <c r="G491" s="103"/>
      <c r="H491" s="103"/>
      <c r="I491" s="82">
        <v>3</v>
      </c>
      <c r="J491" s="45">
        <v>2</v>
      </c>
      <c r="K491" s="82">
        <v>4</v>
      </c>
      <c r="L491" s="45">
        <v>5</v>
      </c>
      <c r="M491" s="82">
        <v>4</v>
      </c>
      <c r="N491" s="45">
        <v>3</v>
      </c>
      <c r="O491" s="82">
        <v>4</v>
      </c>
      <c r="P491" s="45">
        <v>3</v>
      </c>
      <c r="Q491" s="82">
        <f t="shared" si="107"/>
        <v>15</v>
      </c>
      <c r="R491" s="39">
        <f t="shared" si="108"/>
        <v>13</v>
      </c>
      <c r="S491" s="117">
        <f t="shared" si="109"/>
        <v>14</v>
      </c>
      <c r="T491" s="39">
        <f t="shared" si="110"/>
        <v>2</v>
      </c>
      <c r="U491" s="39">
        <f t="shared" si="111"/>
        <v>1.4142135623730951</v>
      </c>
      <c r="V491" s="39"/>
      <c r="W491" s="39">
        <f t="shared" si="106"/>
        <v>14</v>
      </c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ht="75" x14ac:dyDescent="0.2">
      <c r="A492" s="39" t="s">
        <v>1202</v>
      </c>
      <c r="B492" s="39" t="s">
        <v>1203</v>
      </c>
      <c r="C492" s="39" t="s">
        <v>1204</v>
      </c>
      <c r="D492" s="39" t="s">
        <v>36</v>
      </c>
      <c r="E492" s="39" t="s">
        <v>28</v>
      </c>
      <c r="F492" s="39">
        <v>27794520</v>
      </c>
      <c r="G492" s="103"/>
      <c r="H492" s="103"/>
      <c r="I492" s="82">
        <v>4</v>
      </c>
      <c r="J492" s="45">
        <v>3</v>
      </c>
      <c r="K492" s="82">
        <v>4</v>
      </c>
      <c r="L492" s="45">
        <v>5</v>
      </c>
      <c r="M492" s="82">
        <v>3</v>
      </c>
      <c r="N492" s="45">
        <v>3</v>
      </c>
      <c r="O492" s="82">
        <v>4</v>
      </c>
      <c r="P492" s="45">
        <v>5</v>
      </c>
      <c r="Q492" s="82">
        <f t="shared" si="107"/>
        <v>15</v>
      </c>
      <c r="R492" s="39">
        <f t="shared" si="108"/>
        <v>16</v>
      </c>
      <c r="S492" s="117">
        <f t="shared" si="109"/>
        <v>15.5</v>
      </c>
      <c r="T492" s="39">
        <f t="shared" si="110"/>
        <v>1</v>
      </c>
      <c r="U492" s="39">
        <f t="shared" si="111"/>
        <v>0.70710678118654757</v>
      </c>
      <c r="V492" s="39"/>
      <c r="W492" s="39">
        <f t="shared" si="106"/>
        <v>15.5</v>
      </c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ht="75" x14ac:dyDescent="0.2">
      <c r="A493" s="45" t="s">
        <v>1205</v>
      </c>
      <c r="B493" s="39" t="s">
        <v>1206</v>
      </c>
      <c r="C493" s="39" t="s">
        <v>691</v>
      </c>
      <c r="D493" s="39" t="s">
        <v>40</v>
      </c>
      <c r="E493" s="39" t="s">
        <v>28</v>
      </c>
      <c r="F493" s="39">
        <v>27783379</v>
      </c>
      <c r="G493" s="118"/>
      <c r="H493" s="103"/>
      <c r="I493" s="105">
        <v>4</v>
      </c>
      <c r="J493" s="45">
        <v>1</v>
      </c>
      <c r="K493" s="105">
        <v>4</v>
      </c>
      <c r="L493" s="45">
        <v>3</v>
      </c>
      <c r="M493" s="105">
        <v>4</v>
      </c>
      <c r="N493" s="45">
        <v>3</v>
      </c>
      <c r="O493" s="105">
        <v>4</v>
      </c>
      <c r="P493" s="45">
        <v>3</v>
      </c>
      <c r="Q493" s="82">
        <f t="shared" si="107"/>
        <v>16</v>
      </c>
      <c r="R493" s="39">
        <f t="shared" si="108"/>
        <v>10</v>
      </c>
      <c r="S493" s="117">
        <f t="shared" si="109"/>
        <v>13</v>
      </c>
      <c r="T493" s="39">
        <f t="shared" si="110"/>
        <v>6</v>
      </c>
      <c r="U493" s="39">
        <f t="shared" si="111"/>
        <v>4.2426406871192848</v>
      </c>
      <c r="V493" s="39"/>
      <c r="W493" s="39">
        <f t="shared" si="106"/>
        <v>13</v>
      </c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ht="60" x14ac:dyDescent="0.2">
      <c r="A494" s="45" t="s">
        <v>1207</v>
      </c>
      <c r="B494" s="39" t="s">
        <v>1208</v>
      </c>
      <c r="C494" s="39" t="s">
        <v>1209</v>
      </c>
      <c r="D494" s="39" t="s">
        <v>40</v>
      </c>
      <c r="E494" s="39" t="s">
        <v>28</v>
      </c>
      <c r="F494" s="39">
        <v>27819783</v>
      </c>
      <c r="G494" s="103"/>
      <c r="H494" s="103"/>
      <c r="I494" s="82">
        <f>0+1+0+1</f>
        <v>2</v>
      </c>
      <c r="J494" s="45">
        <v>2</v>
      </c>
      <c r="K494" s="82">
        <f>0+0+0+1</f>
        <v>1</v>
      </c>
      <c r="L494" s="45">
        <v>1</v>
      </c>
      <c r="M494" s="82">
        <f>2+2+1</f>
        <v>5</v>
      </c>
      <c r="N494" s="45">
        <v>5</v>
      </c>
      <c r="O494" s="82">
        <f>2+1+0+1</f>
        <v>4</v>
      </c>
      <c r="P494" s="45">
        <v>4</v>
      </c>
      <c r="Q494" s="82">
        <f t="shared" si="107"/>
        <v>12</v>
      </c>
      <c r="R494" s="39">
        <f t="shared" si="108"/>
        <v>12</v>
      </c>
      <c r="S494" s="117">
        <f t="shared" si="109"/>
        <v>12</v>
      </c>
      <c r="T494" s="39">
        <f t="shared" si="110"/>
        <v>0</v>
      </c>
      <c r="U494" s="39">
        <f t="shared" si="111"/>
        <v>0</v>
      </c>
      <c r="V494" s="39"/>
      <c r="W494" s="39">
        <f t="shared" si="106"/>
        <v>12</v>
      </c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ht="60" x14ac:dyDescent="0.2">
      <c r="A495" s="45" t="s">
        <v>1210</v>
      </c>
      <c r="B495" s="39" t="s">
        <v>1211</v>
      </c>
      <c r="C495" s="39" t="s">
        <v>1212</v>
      </c>
      <c r="D495" s="39" t="s">
        <v>40</v>
      </c>
      <c r="E495" s="39" t="s">
        <v>28</v>
      </c>
      <c r="F495" s="39">
        <v>27773857</v>
      </c>
      <c r="G495" s="103"/>
      <c r="H495" s="103"/>
      <c r="I495" s="82">
        <v>4</v>
      </c>
      <c r="J495" s="45">
        <v>2</v>
      </c>
      <c r="K495" s="82">
        <v>3</v>
      </c>
      <c r="L495" s="45">
        <v>4</v>
      </c>
      <c r="M495" s="82">
        <v>3</v>
      </c>
      <c r="N495" s="45">
        <v>3</v>
      </c>
      <c r="O495" s="82">
        <v>4</v>
      </c>
      <c r="P495" s="45">
        <v>3</v>
      </c>
      <c r="Q495" s="82">
        <f t="shared" si="107"/>
        <v>14</v>
      </c>
      <c r="R495" s="39">
        <f t="shared" si="108"/>
        <v>12</v>
      </c>
      <c r="S495" s="117">
        <f t="shared" si="109"/>
        <v>13</v>
      </c>
      <c r="T495" s="39">
        <f t="shared" si="110"/>
        <v>2</v>
      </c>
      <c r="U495" s="39">
        <f t="shared" si="111"/>
        <v>1.4142135623730951</v>
      </c>
      <c r="V495" s="39"/>
      <c r="W495" s="39">
        <f t="shared" si="106"/>
        <v>13</v>
      </c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ht="60" x14ac:dyDescent="0.2">
      <c r="A496" s="45" t="s">
        <v>1213</v>
      </c>
      <c r="B496" s="39" t="s">
        <v>1214</v>
      </c>
      <c r="C496" s="39" t="s">
        <v>1215</v>
      </c>
      <c r="D496" s="39" t="s">
        <v>40</v>
      </c>
      <c r="E496" s="39" t="s">
        <v>28</v>
      </c>
      <c r="F496" s="39">
        <v>27787361</v>
      </c>
      <c r="G496" s="103"/>
      <c r="H496" s="103"/>
      <c r="I496" s="82">
        <v>1</v>
      </c>
      <c r="J496" s="45">
        <v>3</v>
      </c>
      <c r="K496" s="82">
        <v>5</v>
      </c>
      <c r="L496" s="45">
        <v>3</v>
      </c>
      <c r="M496" s="82">
        <v>3</v>
      </c>
      <c r="N496" s="45">
        <v>3</v>
      </c>
      <c r="O496" s="82">
        <v>2</v>
      </c>
      <c r="P496" s="45">
        <v>3</v>
      </c>
      <c r="Q496" s="82">
        <f t="shared" si="107"/>
        <v>11</v>
      </c>
      <c r="R496" s="39">
        <f t="shared" si="108"/>
        <v>12</v>
      </c>
      <c r="S496" s="117">
        <f t="shared" si="109"/>
        <v>11.5</v>
      </c>
      <c r="T496" s="39">
        <f t="shared" si="110"/>
        <v>1</v>
      </c>
      <c r="U496" s="39">
        <f t="shared" si="111"/>
        <v>0.70710678118654757</v>
      </c>
      <c r="V496" s="39"/>
      <c r="W496" s="39">
        <f t="shared" si="106"/>
        <v>11.5</v>
      </c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ht="60" x14ac:dyDescent="0.2">
      <c r="A497" s="45" t="s">
        <v>1216</v>
      </c>
      <c r="B497" s="39" t="s">
        <v>1217</v>
      </c>
      <c r="C497" s="39" t="s">
        <v>1218</v>
      </c>
      <c r="D497" s="39" t="s">
        <v>40</v>
      </c>
      <c r="E497" s="39" t="s">
        <v>28</v>
      </c>
      <c r="F497" s="39">
        <v>27784205</v>
      </c>
      <c r="G497" s="103"/>
      <c r="H497" s="103"/>
      <c r="I497" s="82">
        <v>3</v>
      </c>
      <c r="J497" s="45">
        <v>1</v>
      </c>
      <c r="K497" s="82">
        <v>4</v>
      </c>
      <c r="L497" s="45">
        <v>4</v>
      </c>
      <c r="M497" s="82">
        <v>4</v>
      </c>
      <c r="N497" s="45">
        <v>1</v>
      </c>
      <c r="O497" s="82">
        <v>4</v>
      </c>
      <c r="P497" s="45">
        <v>2</v>
      </c>
      <c r="Q497" s="82">
        <f t="shared" si="107"/>
        <v>15</v>
      </c>
      <c r="R497" s="39">
        <f t="shared" si="108"/>
        <v>8</v>
      </c>
      <c r="S497" s="117">
        <f t="shared" si="109"/>
        <v>11.5</v>
      </c>
      <c r="T497" s="39">
        <f t="shared" si="110"/>
        <v>7</v>
      </c>
      <c r="U497" s="39">
        <f t="shared" si="111"/>
        <v>4.9497474683058327</v>
      </c>
      <c r="V497" s="39"/>
      <c r="W497" s="39">
        <f t="shared" si="106"/>
        <v>11.5</v>
      </c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ht="60" x14ac:dyDescent="0.2">
      <c r="A498" s="45" t="s">
        <v>1219</v>
      </c>
      <c r="B498" s="39" t="s">
        <v>1220</v>
      </c>
      <c r="C498" s="39" t="s">
        <v>476</v>
      </c>
      <c r="D498" s="39" t="s">
        <v>36</v>
      </c>
      <c r="E498" s="39" t="s">
        <v>28</v>
      </c>
      <c r="F498" s="39">
        <v>27407057</v>
      </c>
      <c r="G498" s="103"/>
      <c r="H498" s="103"/>
      <c r="I498" s="82">
        <v>2</v>
      </c>
      <c r="J498" s="107">
        <v>3</v>
      </c>
      <c r="K498" s="82">
        <v>4</v>
      </c>
      <c r="L498" s="45">
        <v>4</v>
      </c>
      <c r="M498" s="82">
        <v>3</v>
      </c>
      <c r="N498" s="45">
        <v>3</v>
      </c>
      <c r="O498" s="82">
        <v>3</v>
      </c>
      <c r="P498" s="45">
        <v>3</v>
      </c>
      <c r="Q498" s="82">
        <f t="shared" si="107"/>
        <v>12</v>
      </c>
      <c r="R498" s="39">
        <f t="shared" si="108"/>
        <v>13</v>
      </c>
      <c r="S498" s="117">
        <f t="shared" si="109"/>
        <v>12.5</v>
      </c>
      <c r="T498" s="39">
        <f t="shared" si="110"/>
        <v>1</v>
      </c>
      <c r="U498" s="39">
        <f t="shared" si="111"/>
        <v>0.70710678118654757</v>
      </c>
      <c r="V498" s="39"/>
      <c r="W498" s="39">
        <f t="shared" si="106"/>
        <v>12.5</v>
      </c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ht="135" x14ac:dyDescent="0.2">
      <c r="A499" s="5" t="s">
        <v>1335</v>
      </c>
      <c r="B499" s="4" t="s">
        <v>1336</v>
      </c>
      <c r="C499" s="5" t="s">
        <v>605</v>
      </c>
      <c r="D499" s="5" t="s">
        <v>36</v>
      </c>
      <c r="E499" s="4" t="s">
        <v>210</v>
      </c>
      <c r="F499" s="4">
        <v>27818362</v>
      </c>
      <c r="G499" s="69">
        <v>5</v>
      </c>
      <c r="H499" s="5">
        <v>3</v>
      </c>
      <c r="I499" s="69">
        <v>0</v>
      </c>
      <c r="J499" s="5">
        <v>2</v>
      </c>
      <c r="K499" s="70"/>
      <c r="L499" s="70"/>
      <c r="M499" s="69">
        <v>4</v>
      </c>
      <c r="N499" s="5">
        <v>3</v>
      </c>
      <c r="O499" s="69">
        <v>4</v>
      </c>
      <c r="P499" s="5">
        <v>4</v>
      </c>
      <c r="Q499" s="69">
        <f t="shared" ref="Q499:R503" si="112">G499+I499+M499+O499</f>
        <v>13</v>
      </c>
      <c r="R499" s="4">
        <f t="shared" si="112"/>
        <v>12</v>
      </c>
      <c r="S499" s="77">
        <f t="shared" si="109"/>
        <v>12.5</v>
      </c>
      <c r="T499" s="39">
        <f t="shared" si="110"/>
        <v>1</v>
      </c>
      <c r="U499" s="39">
        <f t="shared" si="111"/>
        <v>0.70710678118654757</v>
      </c>
      <c r="V499" s="39"/>
      <c r="W499" s="39">
        <f t="shared" si="106"/>
        <v>12.5</v>
      </c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ht="75" x14ac:dyDescent="0.2">
      <c r="A500" s="5" t="s">
        <v>1337</v>
      </c>
      <c r="B500" s="4" t="s">
        <v>1338</v>
      </c>
      <c r="C500" s="4" t="s">
        <v>484</v>
      </c>
      <c r="D500" s="4" t="s">
        <v>36</v>
      </c>
      <c r="E500" s="4" t="s">
        <v>210</v>
      </c>
      <c r="F500" s="4">
        <v>27807010</v>
      </c>
      <c r="G500" s="69">
        <v>4</v>
      </c>
      <c r="H500" s="5">
        <v>3</v>
      </c>
      <c r="I500" s="76">
        <v>2</v>
      </c>
      <c r="J500" s="5">
        <v>3</v>
      </c>
      <c r="K500" s="70"/>
      <c r="L500" s="70"/>
      <c r="M500" s="69">
        <v>4</v>
      </c>
      <c r="N500" s="5">
        <v>3</v>
      </c>
      <c r="O500" s="69">
        <v>4</v>
      </c>
      <c r="P500" s="5">
        <v>4</v>
      </c>
      <c r="Q500" s="69">
        <f t="shared" si="112"/>
        <v>14</v>
      </c>
      <c r="R500" s="4">
        <f t="shared" si="112"/>
        <v>13</v>
      </c>
      <c r="S500" s="77">
        <f t="shared" si="109"/>
        <v>13.5</v>
      </c>
      <c r="T500" s="39">
        <f t="shared" si="110"/>
        <v>1</v>
      </c>
      <c r="U500" s="39">
        <f t="shared" si="111"/>
        <v>0.70710678118654757</v>
      </c>
      <c r="V500" s="39"/>
      <c r="W500" s="39">
        <f>S500</f>
        <v>13.5</v>
      </c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1:33" ht="90" x14ac:dyDescent="0.2">
      <c r="A501" s="5" t="s">
        <v>1339</v>
      </c>
      <c r="B501" s="4" t="s">
        <v>1340</v>
      </c>
      <c r="C501" s="4" t="s">
        <v>1334</v>
      </c>
      <c r="D501" s="4" t="s">
        <v>40</v>
      </c>
      <c r="E501" s="4" t="s">
        <v>210</v>
      </c>
      <c r="F501" s="4">
        <v>27873009</v>
      </c>
      <c r="G501" s="69">
        <v>4</v>
      </c>
      <c r="H501" s="5">
        <v>5</v>
      </c>
      <c r="I501" s="69">
        <v>0</v>
      </c>
      <c r="J501" s="5">
        <v>0</v>
      </c>
      <c r="K501" s="70"/>
      <c r="L501" s="70"/>
      <c r="M501" s="69">
        <v>3</v>
      </c>
      <c r="N501" s="5">
        <v>5</v>
      </c>
      <c r="O501" s="69">
        <v>3</v>
      </c>
      <c r="P501" s="5">
        <v>5</v>
      </c>
      <c r="Q501" s="69">
        <f t="shared" si="112"/>
        <v>10</v>
      </c>
      <c r="R501" s="4">
        <f t="shared" si="112"/>
        <v>15</v>
      </c>
      <c r="S501" s="77">
        <f t="shared" si="109"/>
        <v>12.5</v>
      </c>
      <c r="T501" s="39">
        <f t="shared" si="110"/>
        <v>5</v>
      </c>
      <c r="U501" s="39">
        <f t="shared" si="111"/>
        <v>3.5355339059327378</v>
      </c>
      <c r="V501" s="39"/>
      <c r="W501" s="39">
        <f t="shared" si="106"/>
        <v>12.5</v>
      </c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1:33" ht="45" x14ac:dyDescent="0.2">
      <c r="A502" s="5" t="s">
        <v>1341</v>
      </c>
      <c r="B502" s="4" t="s">
        <v>1342</v>
      </c>
      <c r="C502" s="4" t="s">
        <v>96</v>
      </c>
      <c r="D502" s="4" t="s">
        <v>40</v>
      </c>
      <c r="E502" s="4" t="s">
        <v>210</v>
      </c>
      <c r="F502" s="4">
        <v>27920170</v>
      </c>
      <c r="G502" s="69">
        <v>3</v>
      </c>
      <c r="H502" s="4">
        <v>5</v>
      </c>
      <c r="I502" s="69">
        <v>0</v>
      </c>
      <c r="J502" s="4">
        <v>0</v>
      </c>
      <c r="K502" s="70"/>
      <c r="L502" s="70"/>
      <c r="M502" s="69">
        <v>2</v>
      </c>
      <c r="N502" s="4">
        <v>4</v>
      </c>
      <c r="O502" s="69">
        <v>1</v>
      </c>
      <c r="P502" s="4">
        <v>3</v>
      </c>
      <c r="Q502" s="69">
        <f t="shared" si="112"/>
        <v>6</v>
      </c>
      <c r="R502" s="4">
        <f t="shared" si="112"/>
        <v>12</v>
      </c>
      <c r="S502" s="77">
        <f t="shared" si="109"/>
        <v>9</v>
      </c>
      <c r="T502" s="39">
        <f t="shared" si="110"/>
        <v>6</v>
      </c>
      <c r="U502" s="39">
        <f t="shared" si="111"/>
        <v>4.2426406871192848</v>
      </c>
      <c r="V502" s="39"/>
      <c r="W502" s="39">
        <f t="shared" si="106"/>
        <v>9</v>
      </c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ht="30" x14ac:dyDescent="0.2">
      <c r="A503" s="5" t="s">
        <v>1343</v>
      </c>
      <c r="B503" s="4" t="s">
        <v>1344</v>
      </c>
      <c r="C503" s="4" t="s">
        <v>1345</v>
      </c>
      <c r="D503" s="4" t="s">
        <v>40</v>
      </c>
      <c r="E503" s="4" t="s">
        <v>210</v>
      </c>
      <c r="F503" s="4" t="s">
        <v>1346</v>
      </c>
      <c r="G503" s="69">
        <v>5</v>
      </c>
      <c r="H503" s="4">
        <v>4</v>
      </c>
      <c r="I503" s="69">
        <v>0</v>
      </c>
      <c r="J503" s="4">
        <v>0</v>
      </c>
      <c r="K503" s="70"/>
      <c r="L503" s="70"/>
      <c r="M503" s="69">
        <v>3</v>
      </c>
      <c r="N503" s="4">
        <v>5</v>
      </c>
      <c r="O503" s="69">
        <v>3</v>
      </c>
      <c r="P503" s="4">
        <v>2</v>
      </c>
      <c r="Q503" s="69">
        <f t="shared" si="112"/>
        <v>11</v>
      </c>
      <c r="R503" s="4">
        <f t="shared" si="112"/>
        <v>11</v>
      </c>
      <c r="S503" s="77">
        <f t="shared" si="109"/>
        <v>11</v>
      </c>
      <c r="T503" s="39">
        <f t="shared" si="110"/>
        <v>0</v>
      </c>
      <c r="U503" s="39">
        <f t="shared" si="111"/>
        <v>0</v>
      </c>
      <c r="V503" s="39"/>
      <c r="W503" s="39">
        <f t="shared" si="106"/>
        <v>11</v>
      </c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1:33" ht="45" x14ac:dyDescent="0.2">
      <c r="A504" s="4" t="s">
        <v>1860</v>
      </c>
      <c r="B504" s="4" t="s">
        <v>1376</v>
      </c>
      <c r="C504" s="4" t="s">
        <v>167</v>
      </c>
      <c r="D504" s="4" t="s">
        <v>40</v>
      </c>
      <c r="E504" s="4" t="s">
        <v>28</v>
      </c>
      <c r="F504" s="4">
        <v>27729441</v>
      </c>
      <c r="G504" s="70"/>
      <c r="H504" s="70"/>
      <c r="I504" s="69">
        <v>3</v>
      </c>
      <c r="J504" s="5">
        <v>3</v>
      </c>
      <c r="K504" s="69">
        <v>4</v>
      </c>
      <c r="L504" s="5">
        <v>2</v>
      </c>
      <c r="M504" s="69">
        <v>3</v>
      </c>
      <c r="N504" s="5">
        <v>3</v>
      </c>
      <c r="O504" s="69">
        <v>3</v>
      </c>
      <c r="P504" s="5">
        <v>5</v>
      </c>
      <c r="Q504" s="69">
        <f t="shared" ref="Q504:Q535" si="113">SUM(I504+K504+M504+O504)</f>
        <v>13</v>
      </c>
      <c r="R504" s="4">
        <f t="shared" ref="R504:R535" si="114">SUM(J504+L504+N504+P504)</f>
        <v>13</v>
      </c>
      <c r="S504" s="77">
        <f t="shared" ref="S504:S525" si="115">(Q504+R504)/2</f>
        <v>13</v>
      </c>
      <c r="T504" s="39">
        <f t="shared" si="110"/>
        <v>0</v>
      </c>
      <c r="U504" s="39">
        <f t="shared" si="111"/>
        <v>0</v>
      </c>
      <c r="V504" s="39"/>
      <c r="W504" s="39">
        <f t="shared" si="106"/>
        <v>13</v>
      </c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1:33" ht="90" x14ac:dyDescent="0.2">
      <c r="A505" s="4" t="s">
        <v>1861</v>
      </c>
      <c r="B505" s="4" t="s">
        <v>1377</v>
      </c>
      <c r="C505" s="4" t="s">
        <v>1378</v>
      </c>
      <c r="D505" s="4" t="s">
        <v>40</v>
      </c>
      <c r="E505" s="4" t="s">
        <v>28</v>
      </c>
      <c r="F505" s="4">
        <v>27702948</v>
      </c>
      <c r="G505" s="70"/>
      <c r="H505" s="70"/>
      <c r="I505" s="69">
        <v>3</v>
      </c>
      <c r="J505" s="5">
        <v>3</v>
      </c>
      <c r="K505" s="69">
        <v>5</v>
      </c>
      <c r="L505" s="5">
        <v>5</v>
      </c>
      <c r="M505" s="69">
        <v>3</v>
      </c>
      <c r="N505" s="5">
        <v>3</v>
      </c>
      <c r="O505" s="69">
        <v>4</v>
      </c>
      <c r="P505" s="5">
        <v>5</v>
      </c>
      <c r="Q505" s="69">
        <f t="shared" si="113"/>
        <v>15</v>
      </c>
      <c r="R505" s="4">
        <f t="shared" si="114"/>
        <v>16</v>
      </c>
      <c r="S505" s="77">
        <f t="shared" si="115"/>
        <v>15.5</v>
      </c>
      <c r="T505" s="39">
        <f t="shared" si="110"/>
        <v>1</v>
      </c>
      <c r="U505" s="39">
        <f t="shared" si="111"/>
        <v>0.70710678118654757</v>
      </c>
      <c r="V505" s="39"/>
      <c r="W505" s="39">
        <f t="shared" si="106"/>
        <v>15.5</v>
      </c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</row>
    <row r="506" spans="1:33" ht="90" x14ac:dyDescent="0.2">
      <c r="A506" s="4" t="s">
        <v>1862</v>
      </c>
      <c r="B506" s="4" t="s">
        <v>1379</v>
      </c>
      <c r="C506" s="4" t="s">
        <v>1380</v>
      </c>
      <c r="D506" s="4" t="s">
        <v>40</v>
      </c>
      <c r="E506" s="4" t="s">
        <v>28</v>
      </c>
      <c r="F506" s="4">
        <v>27692776</v>
      </c>
      <c r="G506" s="70"/>
      <c r="H506" s="70"/>
      <c r="I506" s="69">
        <v>5</v>
      </c>
      <c r="J506" s="5">
        <v>5</v>
      </c>
      <c r="K506" s="69">
        <v>5</v>
      </c>
      <c r="L506" s="5">
        <v>5</v>
      </c>
      <c r="M506" s="69">
        <v>5</v>
      </c>
      <c r="N506" s="5">
        <v>3</v>
      </c>
      <c r="O506" s="69">
        <v>5</v>
      </c>
      <c r="P506" s="5">
        <v>4</v>
      </c>
      <c r="Q506" s="69">
        <f t="shared" si="113"/>
        <v>20</v>
      </c>
      <c r="R506" s="4">
        <f t="shared" si="114"/>
        <v>17</v>
      </c>
      <c r="S506" s="77">
        <f t="shared" si="115"/>
        <v>18.5</v>
      </c>
      <c r="T506" s="39">
        <f t="shared" si="110"/>
        <v>3</v>
      </c>
      <c r="U506" s="39">
        <f t="shared" si="111"/>
        <v>2.1213203435596424</v>
      </c>
      <c r="V506" s="39"/>
      <c r="W506" s="39">
        <f t="shared" si="106"/>
        <v>18.5</v>
      </c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1:33" ht="75" x14ac:dyDescent="0.2">
      <c r="A507" s="4" t="s">
        <v>1863</v>
      </c>
      <c r="B507" s="4" t="s">
        <v>1381</v>
      </c>
      <c r="C507" s="4" t="s">
        <v>1382</v>
      </c>
      <c r="D507" s="4" t="s">
        <v>40</v>
      </c>
      <c r="E507" s="4" t="s">
        <v>28</v>
      </c>
      <c r="F507" s="4">
        <v>27765020</v>
      </c>
      <c r="G507" s="70"/>
      <c r="H507" s="70"/>
      <c r="I507" s="69">
        <v>3</v>
      </c>
      <c r="J507" s="5">
        <v>3</v>
      </c>
      <c r="K507" s="69">
        <v>5</v>
      </c>
      <c r="L507" s="5">
        <v>5</v>
      </c>
      <c r="M507" s="69">
        <v>3</v>
      </c>
      <c r="N507" s="5">
        <v>3</v>
      </c>
      <c r="O507" s="69">
        <v>3</v>
      </c>
      <c r="P507" s="5">
        <v>4</v>
      </c>
      <c r="Q507" s="69">
        <f t="shared" si="113"/>
        <v>14</v>
      </c>
      <c r="R507" s="4">
        <f t="shared" si="114"/>
        <v>15</v>
      </c>
      <c r="S507" s="77">
        <f t="shared" si="115"/>
        <v>14.5</v>
      </c>
      <c r="T507" s="39">
        <f t="shared" si="110"/>
        <v>1</v>
      </c>
      <c r="U507" s="39">
        <f t="shared" si="111"/>
        <v>0.70710678118654757</v>
      </c>
      <c r="V507" s="39"/>
      <c r="W507" s="39">
        <f t="shared" si="106"/>
        <v>14.5</v>
      </c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1:33" x14ac:dyDescent="0.2">
      <c r="A508" s="4" t="s">
        <v>1864</v>
      </c>
      <c r="B508" s="4" t="s">
        <v>1383</v>
      </c>
      <c r="C508" s="4" t="s">
        <v>1384</v>
      </c>
      <c r="D508" s="4" t="s">
        <v>40</v>
      </c>
      <c r="E508" s="4" t="s">
        <v>28</v>
      </c>
      <c r="F508" s="4">
        <v>27765888</v>
      </c>
      <c r="G508" s="70"/>
      <c r="H508" s="70"/>
      <c r="I508" s="69">
        <v>2</v>
      </c>
      <c r="J508" s="5">
        <v>3</v>
      </c>
      <c r="K508" s="69">
        <v>4</v>
      </c>
      <c r="L508" s="5">
        <v>2</v>
      </c>
      <c r="M508" s="69">
        <v>2</v>
      </c>
      <c r="N508" s="5">
        <v>3</v>
      </c>
      <c r="O508" s="69">
        <v>4</v>
      </c>
      <c r="P508" s="5">
        <v>4</v>
      </c>
      <c r="Q508" s="69">
        <f t="shared" si="113"/>
        <v>12</v>
      </c>
      <c r="R508" s="4">
        <f t="shared" si="114"/>
        <v>12</v>
      </c>
      <c r="S508" s="77">
        <f t="shared" si="115"/>
        <v>12</v>
      </c>
      <c r="T508" s="39">
        <f t="shared" si="110"/>
        <v>0</v>
      </c>
      <c r="U508" s="39">
        <f t="shared" si="111"/>
        <v>0</v>
      </c>
      <c r="V508" s="39"/>
      <c r="W508" s="39">
        <f t="shared" si="106"/>
        <v>12</v>
      </c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</row>
    <row r="509" spans="1:33" ht="75" x14ac:dyDescent="0.2">
      <c r="A509" s="4" t="s">
        <v>1865</v>
      </c>
      <c r="B509" s="4" t="s">
        <v>1385</v>
      </c>
      <c r="C509" s="4" t="s">
        <v>853</v>
      </c>
      <c r="D509" s="4" t="s">
        <v>27</v>
      </c>
      <c r="E509" s="4" t="s">
        <v>28</v>
      </c>
      <c r="F509" s="4">
        <v>27758005</v>
      </c>
      <c r="G509" s="70"/>
      <c r="H509" s="70"/>
      <c r="I509" s="69">
        <v>5</v>
      </c>
      <c r="J509" s="5">
        <v>3</v>
      </c>
      <c r="K509" s="69">
        <v>4</v>
      </c>
      <c r="L509" s="5">
        <v>4</v>
      </c>
      <c r="M509" s="69">
        <v>3</v>
      </c>
      <c r="N509" s="5">
        <v>1</v>
      </c>
      <c r="O509" s="69">
        <v>4</v>
      </c>
      <c r="P509" s="5">
        <v>5</v>
      </c>
      <c r="Q509" s="69">
        <f t="shared" si="113"/>
        <v>16</v>
      </c>
      <c r="R509" s="4">
        <f t="shared" si="114"/>
        <v>13</v>
      </c>
      <c r="S509" s="77">
        <f t="shared" si="115"/>
        <v>14.5</v>
      </c>
      <c r="T509" s="39">
        <f t="shared" si="110"/>
        <v>3</v>
      </c>
      <c r="U509" s="39">
        <f t="shared" si="111"/>
        <v>2.1213203435596424</v>
      </c>
      <c r="V509" s="39"/>
      <c r="W509" s="39">
        <f t="shared" si="106"/>
        <v>14.5</v>
      </c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</row>
    <row r="510" spans="1:33" ht="120" x14ac:dyDescent="0.2">
      <c r="A510" s="4" t="s">
        <v>1866</v>
      </c>
      <c r="B510" s="4" t="s">
        <v>1386</v>
      </c>
      <c r="C510" s="4" t="s">
        <v>524</v>
      </c>
      <c r="D510" s="4" t="s">
        <v>40</v>
      </c>
      <c r="E510" s="4" t="s">
        <v>28</v>
      </c>
      <c r="F510" s="4">
        <v>27718129</v>
      </c>
      <c r="G510" s="71"/>
      <c r="H510" s="70"/>
      <c r="I510" s="72">
        <v>3</v>
      </c>
      <c r="J510" s="5">
        <v>3</v>
      </c>
      <c r="K510" s="72">
        <v>5</v>
      </c>
      <c r="L510" s="5">
        <v>4</v>
      </c>
      <c r="M510" s="72">
        <v>3</v>
      </c>
      <c r="N510" s="5">
        <v>3</v>
      </c>
      <c r="O510" s="72">
        <v>4</v>
      </c>
      <c r="P510" s="5">
        <v>5</v>
      </c>
      <c r="Q510" s="69">
        <f t="shared" si="113"/>
        <v>15</v>
      </c>
      <c r="R510" s="4">
        <f t="shared" si="114"/>
        <v>15</v>
      </c>
      <c r="S510" s="77">
        <f t="shared" si="115"/>
        <v>15</v>
      </c>
      <c r="T510" s="39">
        <f t="shared" si="110"/>
        <v>0</v>
      </c>
      <c r="U510" s="39">
        <f t="shared" si="111"/>
        <v>0</v>
      </c>
      <c r="V510" s="39"/>
      <c r="W510" s="39">
        <f>S510</f>
        <v>15</v>
      </c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1:33" ht="90" x14ac:dyDescent="0.2">
      <c r="A511" s="4" t="s">
        <v>187</v>
      </c>
      <c r="B511" s="4" t="s">
        <v>1083</v>
      </c>
      <c r="C511" s="4" t="s">
        <v>189</v>
      </c>
      <c r="D511" s="4" t="s">
        <v>36</v>
      </c>
      <c r="E511" s="4" t="s">
        <v>28</v>
      </c>
      <c r="F511" s="4">
        <v>27461843</v>
      </c>
      <c r="G511" s="70"/>
      <c r="H511" s="70"/>
      <c r="I511" s="69">
        <v>3</v>
      </c>
      <c r="J511" s="5">
        <v>3</v>
      </c>
      <c r="K511" s="69">
        <v>3</v>
      </c>
      <c r="L511" s="5">
        <v>4</v>
      </c>
      <c r="M511" s="69">
        <v>5</v>
      </c>
      <c r="N511" s="5">
        <v>1</v>
      </c>
      <c r="O511" s="69">
        <v>3</v>
      </c>
      <c r="P511" s="5">
        <v>3</v>
      </c>
      <c r="Q511" s="69">
        <f t="shared" si="113"/>
        <v>14</v>
      </c>
      <c r="R511" s="4">
        <f t="shared" si="114"/>
        <v>11</v>
      </c>
      <c r="S511" s="77">
        <f t="shared" si="115"/>
        <v>12.5</v>
      </c>
      <c r="T511" s="39">
        <f t="shared" si="110"/>
        <v>3</v>
      </c>
      <c r="U511" s="39">
        <f t="shared" si="111"/>
        <v>2.1213203435596424</v>
      </c>
      <c r="V511" s="39"/>
      <c r="W511" s="39">
        <f t="shared" si="106"/>
        <v>12.5</v>
      </c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1:33" ht="75" x14ac:dyDescent="0.2">
      <c r="A512" s="4" t="s">
        <v>1867</v>
      </c>
      <c r="B512" s="5" t="s">
        <v>1387</v>
      </c>
      <c r="C512" s="5" t="s">
        <v>1388</v>
      </c>
      <c r="D512" s="5" t="s">
        <v>40</v>
      </c>
      <c r="E512" s="4" t="s">
        <v>28</v>
      </c>
      <c r="F512" s="4">
        <v>27171324</v>
      </c>
      <c r="G512" s="70"/>
      <c r="H512" s="70"/>
      <c r="I512" s="69">
        <v>5</v>
      </c>
      <c r="J512" s="5">
        <v>5</v>
      </c>
      <c r="K512" s="69">
        <v>5</v>
      </c>
      <c r="L512" s="5">
        <v>5</v>
      </c>
      <c r="M512" s="69">
        <v>3</v>
      </c>
      <c r="N512" s="5">
        <v>4</v>
      </c>
      <c r="O512" s="69">
        <v>4</v>
      </c>
      <c r="P512" s="5">
        <v>4</v>
      </c>
      <c r="Q512" s="69">
        <f t="shared" si="113"/>
        <v>17</v>
      </c>
      <c r="R512" s="4">
        <f t="shared" si="114"/>
        <v>18</v>
      </c>
      <c r="S512" s="77">
        <f t="shared" si="115"/>
        <v>17.5</v>
      </c>
      <c r="T512" s="39">
        <f t="shared" si="110"/>
        <v>1</v>
      </c>
      <c r="U512" s="39">
        <f t="shared" si="111"/>
        <v>0.70710678118654757</v>
      </c>
      <c r="V512" s="39"/>
      <c r="W512" s="39">
        <f t="shared" si="106"/>
        <v>17.5</v>
      </c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1:33" ht="45" x14ac:dyDescent="0.2">
      <c r="A513" s="4" t="s">
        <v>1868</v>
      </c>
      <c r="B513" s="4" t="s">
        <v>1389</v>
      </c>
      <c r="C513" s="4" t="s">
        <v>245</v>
      </c>
      <c r="D513" s="4" t="s">
        <v>40</v>
      </c>
      <c r="E513" s="4" t="s">
        <v>28</v>
      </c>
      <c r="F513" s="4">
        <v>27727318</v>
      </c>
      <c r="G513" s="70"/>
      <c r="H513" s="70"/>
      <c r="I513" s="69">
        <v>1</v>
      </c>
      <c r="J513" s="5">
        <v>3</v>
      </c>
      <c r="K513" s="69">
        <v>5</v>
      </c>
      <c r="L513" s="5">
        <v>5</v>
      </c>
      <c r="M513" s="69">
        <v>4</v>
      </c>
      <c r="N513" s="5">
        <v>4</v>
      </c>
      <c r="O513" s="69">
        <v>2</v>
      </c>
      <c r="P513" s="5">
        <v>5</v>
      </c>
      <c r="Q513" s="69">
        <f t="shared" si="113"/>
        <v>12</v>
      </c>
      <c r="R513" s="4">
        <f t="shared" si="114"/>
        <v>17</v>
      </c>
      <c r="S513" s="77">
        <f t="shared" si="115"/>
        <v>14.5</v>
      </c>
      <c r="T513" s="39">
        <f t="shared" si="110"/>
        <v>5</v>
      </c>
      <c r="U513" s="39">
        <f t="shared" si="111"/>
        <v>3.5355339059327378</v>
      </c>
      <c r="V513" s="39"/>
      <c r="W513" s="39">
        <f t="shared" si="106"/>
        <v>14.5</v>
      </c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1:33" ht="75" x14ac:dyDescent="0.2">
      <c r="A514" s="4" t="s">
        <v>1869</v>
      </c>
      <c r="B514" s="4" t="s">
        <v>1390</v>
      </c>
      <c r="C514" s="4" t="s">
        <v>476</v>
      </c>
      <c r="D514" s="4" t="s">
        <v>40</v>
      </c>
      <c r="E514" s="4" t="s">
        <v>28</v>
      </c>
      <c r="F514" s="4">
        <v>27743716</v>
      </c>
      <c r="G514" s="70"/>
      <c r="H514" s="70"/>
      <c r="I514" s="69">
        <v>3</v>
      </c>
      <c r="J514" s="73">
        <v>3</v>
      </c>
      <c r="K514" s="69">
        <v>5</v>
      </c>
      <c r="L514" s="73">
        <v>5</v>
      </c>
      <c r="M514" s="69">
        <v>5</v>
      </c>
      <c r="N514" s="73">
        <v>3</v>
      </c>
      <c r="O514" s="69">
        <v>3</v>
      </c>
      <c r="P514" s="73">
        <v>5</v>
      </c>
      <c r="Q514" s="69">
        <f t="shared" si="113"/>
        <v>16</v>
      </c>
      <c r="R514" s="4">
        <f t="shared" si="114"/>
        <v>16</v>
      </c>
      <c r="S514" s="77">
        <f t="shared" si="115"/>
        <v>16</v>
      </c>
      <c r="T514" s="39">
        <f t="shared" si="110"/>
        <v>0</v>
      </c>
      <c r="U514" s="39">
        <f t="shared" si="111"/>
        <v>0</v>
      </c>
      <c r="V514" s="39"/>
      <c r="W514" s="39">
        <f t="shared" si="106"/>
        <v>16</v>
      </c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1:33" ht="105" x14ac:dyDescent="0.2">
      <c r="A515" s="4" t="s">
        <v>1870</v>
      </c>
      <c r="B515" s="4" t="s">
        <v>1391</v>
      </c>
      <c r="C515" s="4" t="s">
        <v>1248</v>
      </c>
      <c r="D515" s="4" t="s">
        <v>36</v>
      </c>
      <c r="E515" s="4" t="s">
        <v>28</v>
      </c>
      <c r="F515" s="4">
        <v>27757070</v>
      </c>
      <c r="G515" s="70"/>
      <c r="H515" s="70"/>
      <c r="I515" s="69">
        <v>3</v>
      </c>
      <c r="J515" s="5">
        <v>3</v>
      </c>
      <c r="K515" s="69">
        <v>5</v>
      </c>
      <c r="L515" s="5">
        <v>5</v>
      </c>
      <c r="M515" s="69">
        <v>3</v>
      </c>
      <c r="N515" s="5">
        <v>0</v>
      </c>
      <c r="O515" s="69">
        <v>4</v>
      </c>
      <c r="P515" s="5">
        <v>5</v>
      </c>
      <c r="Q515" s="69">
        <f t="shared" si="113"/>
        <v>15</v>
      </c>
      <c r="R515" s="4">
        <f t="shared" si="114"/>
        <v>13</v>
      </c>
      <c r="S515" s="77">
        <f t="shared" si="115"/>
        <v>14</v>
      </c>
      <c r="T515" s="39">
        <f t="shared" si="110"/>
        <v>2</v>
      </c>
      <c r="U515" s="39">
        <f t="shared" si="111"/>
        <v>1.4142135623730951</v>
      </c>
      <c r="V515" s="39"/>
      <c r="W515" s="39">
        <f>S515</f>
        <v>14</v>
      </c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1:33" ht="45" x14ac:dyDescent="0.2">
      <c r="A516" s="4" t="s">
        <v>1871</v>
      </c>
      <c r="B516" s="4" t="s">
        <v>1392</v>
      </c>
      <c r="C516" s="4" t="s">
        <v>356</v>
      </c>
      <c r="D516" s="4" t="s">
        <v>40</v>
      </c>
      <c r="E516" s="4" t="s">
        <v>28</v>
      </c>
      <c r="F516" s="4">
        <v>27230398</v>
      </c>
      <c r="G516" s="70"/>
      <c r="H516" s="70"/>
      <c r="I516" s="69">
        <v>3</v>
      </c>
      <c r="J516" s="5">
        <v>3</v>
      </c>
      <c r="K516" s="69">
        <v>4</v>
      </c>
      <c r="L516" s="5">
        <v>2</v>
      </c>
      <c r="M516" s="69">
        <v>2</v>
      </c>
      <c r="N516" s="5">
        <v>2</v>
      </c>
      <c r="O516" s="69">
        <v>3</v>
      </c>
      <c r="P516" s="5">
        <v>4</v>
      </c>
      <c r="Q516" s="69">
        <f t="shared" si="113"/>
        <v>12</v>
      </c>
      <c r="R516" s="4">
        <f t="shared" si="114"/>
        <v>11</v>
      </c>
      <c r="S516" s="77">
        <f t="shared" si="115"/>
        <v>11.5</v>
      </c>
      <c r="T516" s="39">
        <f t="shared" si="110"/>
        <v>1</v>
      </c>
      <c r="U516" s="39">
        <f t="shared" si="111"/>
        <v>0.70710678118654757</v>
      </c>
      <c r="V516" s="39"/>
      <c r="W516" s="39">
        <f t="shared" si="106"/>
        <v>11.5</v>
      </c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1:33" ht="120" x14ac:dyDescent="0.2">
      <c r="A517" s="4" t="s">
        <v>1872</v>
      </c>
      <c r="B517" s="4" t="s">
        <v>1393</v>
      </c>
      <c r="C517" s="4" t="s">
        <v>1394</v>
      </c>
      <c r="D517" s="4" t="s">
        <v>36</v>
      </c>
      <c r="E517" s="4" t="s">
        <v>28</v>
      </c>
      <c r="F517" s="4">
        <v>27688716</v>
      </c>
      <c r="G517" s="70"/>
      <c r="H517" s="70"/>
      <c r="I517" s="69">
        <v>3</v>
      </c>
      <c r="J517" s="5">
        <v>3</v>
      </c>
      <c r="K517" s="69">
        <v>5</v>
      </c>
      <c r="L517" s="5">
        <v>4</v>
      </c>
      <c r="M517" s="69">
        <v>2</v>
      </c>
      <c r="N517" s="5">
        <v>3</v>
      </c>
      <c r="O517" s="69">
        <v>4</v>
      </c>
      <c r="P517" s="5">
        <v>5</v>
      </c>
      <c r="Q517" s="69">
        <f t="shared" si="113"/>
        <v>14</v>
      </c>
      <c r="R517" s="4">
        <f t="shared" si="114"/>
        <v>15</v>
      </c>
      <c r="S517" s="77">
        <f t="shared" si="115"/>
        <v>14.5</v>
      </c>
      <c r="T517" s="39">
        <f t="shared" si="110"/>
        <v>1</v>
      </c>
      <c r="U517" s="39">
        <f t="shared" si="111"/>
        <v>0.70710678118654757</v>
      </c>
      <c r="V517" s="39"/>
      <c r="W517" s="39">
        <f t="shared" si="106"/>
        <v>14.5</v>
      </c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1:33" ht="75" x14ac:dyDescent="0.2">
      <c r="A518" s="4" t="s">
        <v>1873</v>
      </c>
      <c r="B518" s="4" t="s">
        <v>1395</v>
      </c>
      <c r="C518" s="4" t="s">
        <v>1396</v>
      </c>
      <c r="D518" s="4" t="s">
        <v>36</v>
      </c>
      <c r="E518" s="4" t="s">
        <v>28</v>
      </c>
      <c r="F518" s="4">
        <v>27727034</v>
      </c>
      <c r="G518" s="70"/>
      <c r="H518" s="70"/>
      <c r="I518" s="69">
        <v>3</v>
      </c>
      <c r="J518" s="5">
        <v>3</v>
      </c>
      <c r="K518" s="69">
        <v>4</v>
      </c>
      <c r="L518" s="5">
        <v>4</v>
      </c>
      <c r="M518" s="69">
        <v>2</v>
      </c>
      <c r="N518" s="5">
        <v>0</v>
      </c>
      <c r="O518" s="69">
        <v>2</v>
      </c>
      <c r="P518" s="5">
        <v>3</v>
      </c>
      <c r="Q518" s="69">
        <f t="shared" si="113"/>
        <v>11</v>
      </c>
      <c r="R518" s="4">
        <f t="shared" si="114"/>
        <v>10</v>
      </c>
      <c r="S518" s="77">
        <f t="shared" si="115"/>
        <v>10.5</v>
      </c>
      <c r="T518" s="39">
        <f t="shared" si="110"/>
        <v>1</v>
      </c>
      <c r="U518" s="39">
        <f t="shared" si="111"/>
        <v>0.70710678118654757</v>
      </c>
      <c r="V518" s="39"/>
      <c r="W518" s="39">
        <f t="shared" si="106"/>
        <v>10.5</v>
      </c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1:33" ht="60" x14ac:dyDescent="0.2">
      <c r="A519" s="4" t="s">
        <v>1874</v>
      </c>
      <c r="B519" s="4" t="s">
        <v>1397</v>
      </c>
      <c r="C519" s="4" t="s">
        <v>1398</v>
      </c>
      <c r="D519" s="4" t="s">
        <v>40</v>
      </c>
      <c r="E519" s="4" t="s">
        <v>28</v>
      </c>
      <c r="F519" s="4">
        <v>27749807</v>
      </c>
      <c r="G519" s="71"/>
      <c r="H519" s="70"/>
      <c r="I519" s="72">
        <v>3</v>
      </c>
      <c r="J519" s="5">
        <v>3</v>
      </c>
      <c r="K519" s="72">
        <v>5</v>
      </c>
      <c r="L519" s="5">
        <v>4</v>
      </c>
      <c r="M519" s="72">
        <v>5</v>
      </c>
      <c r="N519" s="5">
        <v>3</v>
      </c>
      <c r="O519" s="72">
        <v>4</v>
      </c>
      <c r="P519" s="5">
        <v>4</v>
      </c>
      <c r="Q519" s="69">
        <f t="shared" si="113"/>
        <v>17</v>
      </c>
      <c r="R519" s="4">
        <f t="shared" si="114"/>
        <v>14</v>
      </c>
      <c r="S519" s="77">
        <f t="shared" si="115"/>
        <v>15.5</v>
      </c>
      <c r="T519" s="39">
        <f t="shared" si="110"/>
        <v>3</v>
      </c>
      <c r="U519" s="39">
        <f t="shared" si="111"/>
        <v>2.1213203435596424</v>
      </c>
      <c r="V519" s="39"/>
      <c r="W519" s="39">
        <f t="shared" si="106"/>
        <v>15.5</v>
      </c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1:33" ht="60" x14ac:dyDescent="0.2">
      <c r="A520" s="4" t="s">
        <v>1875</v>
      </c>
      <c r="B520" s="4" t="s">
        <v>1399</v>
      </c>
      <c r="C520" s="4" t="s">
        <v>356</v>
      </c>
      <c r="D520" s="4" t="s">
        <v>36</v>
      </c>
      <c r="E520" s="4" t="s">
        <v>28</v>
      </c>
      <c r="F520" s="4">
        <v>27225996</v>
      </c>
      <c r="G520" s="70"/>
      <c r="H520" s="70"/>
      <c r="I520" s="69">
        <v>2</v>
      </c>
      <c r="J520" s="5">
        <v>3</v>
      </c>
      <c r="K520" s="69">
        <v>4</v>
      </c>
      <c r="L520" s="5">
        <v>2</v>
      </c>
      <c r="M520" s="69">
        <v>4</v>
      </c>
      <c r="N520" s="5">
        <v>4</v>
      </c>
      <c r="O520" s="69">
        <v>4</v>
      </c>
      <c r="P520" s="5">
        <v>4</v>
      </c>
      <c r="Q520" s="69">
        <f t="shared" si="113"/>
        <v>14</v>
      </c>
      <c r="R520" s="4">
        <f t="shared" si="114"/>
        <v>13</v>
      </c>
      <c r="S520" s="77">
        <f t="shared" si="115"/>
        <v>13.5</v>
      </c>
      <c r="T520" s="39">
        <f t="shared" si="110"/>
        <v>1</v>
      </c>
      <c r="U520" s="39">
        <f t="shared" si="111"/>
        <v>0.70710678118654757</v>
      </c>
      <c r="V520" s="39"/>
      <c r="W520" s="39">
        <f t="shared" si="106"/>
        <v>13.5</v>
      </c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1:33" ht="90" x14ac:dyDescent="0.2">
      <c r="A521" s="39" t="s">
        <v>1876</v>
      </c>
      <c r="B521" s="4" t="s">
        <v>1400</v>
      </c>
      <c r="C521" s="4" t="s">
        <v>140</v>
      </c>
      <c r="D521" s="4" t="s">
        <v>27</v>
      </c>
      <c r="E521" s="4" t="s">
        <v>28</v>
      </c>
      <c r="F521" s="4">
        <v>27430546</v>
      </c>
      <c r="G521" s="70"/>
      <c r="H521" s="70"/>
      <c r="I521" s="69">
        <v>3</v>
      </c>
      <c r="J521" s="5">
        <v>2</v>
      </c>
      <c r="K521" s="69">
        <v>4</v>
      </c>
      <c r="L521" s="5">
        <v>5</v>
      </c>
      <c r="M521" s="69">
        <v>5</v>
      </c>
      <c r="N521" s="5">
        <v>2</v>
      </c>
      <c r="O521" s="69">
        <v>4</v>
      </c>
      <c r="P521" s="5">
        <v>4</v>
      </c>
      <c r="Q521" s="69">
        <f t="shared" si="113"/>
        <v>16</v>
      </c>
      <c r="R521" s="4">
        <f t="shared" si="114"/>
        <v>13</v>
      </c>
      <c r="S521" s="77">
        <f t="shared" si="115"/>
        <v>14.5</v>
      </c>
      <c r="T521" s="39">
        <f t="shared" si="110"/>
        <v>3</v>
      </c>
      <c r="U521" s="39">
        <f t="shared" si="111"/>
        <v>2.1213203435596424</v>
      </c>
      <c r="V521" s="39"/>
      <c r="W521" s="39">
        <f t="shared" si="106"/>
        <v>14.5</v>
      </c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1:33" ht="60" x14ac:dyDescent="0.2">
      <c r="A522" s="5" t="s">
        <v>1877</v>
      </c>
      <c r="B522" s="4" t="s">
        <v>1401</v>
      </c>
      <c r="C522" s="4" t="s">
        <v>1402</v>
      </c>
      <c r="D522" s="4" t="s">
        <v>40</v>
      </c>
      <c r="E522" s="5" t="s">
        <v>28</v>
      </c>
      <c r="F522" s="4">
        <v>27487967</v>
      </c>
      <c r="G522" s="70"/>
      <c r="H522" s="70"/>
      <c r="I522" s="69">
        <v>2</v>
      </c>
      <c r="J522" s="5">
        <v>3</v>
      </c>
      <c r="K522" s="69">
        <v>3</v>
      </c>
      <c r="L522" s="5">
        <v>4</v>
      </c>
      <c r="M522" s="69">
        <v>4</v>
      </c>
      <c r="N522" s="5">
        <v>3</v>
      </c>
      <c r="O522" s="69">
        <v>2</v>
      </c>
      <c r="P522" s="5">
        <v>4</v>
      </c>
      <c r="Q522" s="69">
        <f t="shared" si="113"/>
        <v>11</v>
      </c>
      <c r="R522" s="4">
        <f t="shared" si="114"/>
        <v>14</v>
      </c>
      <c r="S522" s="77">
        <f t="shared" si="115"/>
        <v>12.5</v>
      </c>
      <c r="T522" s="39">
        <f t="shared" si="110"/>
        <v>3</v>
      </c>
      <c r="U522" s="39">
        <f t="shared" si="111"/>
        <v>2.1213203435596424</v>
      </c>
      <c r="V522" s="39"/>
      <c r="W522" s="39">
        <f t="shared" si="106"/>
        <v>12.5</v>
      </c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1:33" ht="90" x14ac:dyDescent="0.2">
      <c r="A523" s="4" t="s">
        <v>815</v>
      </c>
      <c r="B523" s="4" t="s">
        <v>1403</v>
      </c>
      <c r="C523" s="4" t="s">
        <v>1404</v>
      </c>
      <c r="D523" s="4" t="s">
        <v>40</v>
      </c>
      <c r="E523" s="4" t="s">
        <v>28</v>
      </c>
      <c r="F523" s="4">
        <v>7530220</v>
      </c>
      <c r="G523" s="70"/>
      <c r="H523" s="74"/>
      <c r="I523" s="69">
        <v>2</v>
      </c>
      <c r="J523" s="73">
        <v>3</v>
      </c>
      <c r="K523" s="69">
        <v>5</v>
      </c>
      <c r="L523" s="73">
        <v>5</v>
      </c>
      <c r="M523" s="69">
        <v>5</v>
      </c>
      <c r="N523" s="73">
        <v>3</v>
      </c>
      <c r="O523" s="69">
        <v>4</v>
      </c>
      <c r="P523" s="73">
        <v>4</v>
      </c>
      <c r="Q523" s="69">
        <f t="shared" si="113"/>
        <v>16</v>
      </c>
      <c r="R523" s="4">
        <f t="shared" si="114"/>
        <v>15</v>
      </c>
      <c r="S523" s="77">
        <f t="shared" si="115"/>
        <v>15.5</v>
      </c>
      <c r="T523" s="39">
        <f t="shared" si="110"/>
        <v>1</v>
      </c>
      <c r="U523" s="39">
        <f t="shared" si="111"/>
        <v>0.70710678118654757</v>
      </c>
      <c r="V523" s="39"/>
      <c r="W523" s="39">
        <f>S523</f>
        <v>15.5</v>
      </c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1:33" ht="90" x14ac:dyDescent="0.2">
      <c r="A524" s="39" t="s">
        <v>321</v>
      </c>
      <c r="B524" s="4" t="s">
        <v>1405</v>
      </c>
      <c r="C524" s="4" t="s">
        <v>1406</v>
      </c>
      <c r="D524" s="39" t="s">
        <v>40</v>
      </c>
      <c r="E524" s="39" t="s">
        <v>28</v>
      </c>
      <c r="F524" s="4">
        <v>27286891</v>
      </c>
      <c r="G524" s="70"/>
      <c r="H524" s="70"/>
      <c r="I524" s="69">
        <v>2</v>
      </c>
      <c r="J524" s="5">
        <v>3</v>
      </c>
      <c r="K524" s="69">
        <v>4</v>
      </c>
      <c r="L524" s="5">
        <v>4</v>
      </c>
      <c r="M524" s="69">
        <v>5</v>
      </c>
      <c r="N524" s="5">
        <v>5</v>
      </c>
      <c r="O524" s="69">
        <v>4</v>
      </c>
      <c r="P524" s="5">
        <v>4</v>
      </c>
      <c r="Q524" s="69">
        <f t="shared" si="113"/>
        <v>15</v>
      </c>
      <c r="R524" s="4">
        <f t="shared" si="114"/>
        <v>16</v>
      </c>
      <c r="S524" s="77">
        <f t="shared" si="115"/>
        <v>15.5</v>
      </c>
      <c r="T524" s="39">
        <f t="shared" si="110"/>
        <v>1</v>
      </c>
      <c r="U524" s="39">
        <f t="shared" si="111"/>
        <v>0.70710678118654757</v>
      </c>
      <c r="V524" s="39"/>
      <c r="W524" s="39">
        <f t="shared" si="106"/>
        <v>15.5</v>
      </c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1:33" ht="60" x14ac:dyDescent="0.2">
      <c r="A525" s="39" t="s">
        <v>1878</v>
      </c>
      <c r="B525" s="4" t="s">
        <v>1407</v>
      </c>
      <c r="C525" s="4" t="s">
        <v>1408</v>
      </c>
      <c r="D525" s="39" t="s">
        <v>27</v>
      </c>
      <c r="E525" s="39" t="s">
        <v>28</v>
      </c>
      <c r="F525" s="4">
        <v>27340839</v>
      </c>
      <c r="G525" s="70"/>
      <c r="H525" s="70"/>
      <c r="I525" s="69">
        <v>3</v>
      </c>
      <c r="J525" s="5">
        <v>2</v>
      </c>
      <c r="K525" s="69">
        <v>4</v>
      </c>
      <c r="L525" s="5">
        <v>1</v>
      </c>
      <c r="M525" s="69">
        <v>4</v>
      </c>
      <c r="N525" s="5">
        <v>2</v>
      </c>
      <c r="O525" s="69">
        <v>2</v>
      </c>
      <c r="P525" s="5">
        <v>4</v>
      </c>
      <c r="Q525" s="69">
        <f t="shared" si="113"/>
        <v>13</v>
      </c>
      <c r="R525" s="4">
        <f t="shared" si="114"/>
        <v>9</v>
      </c>
      <c r="S525" s="77">
        <f t="shared" si="115"/>
        <v>11</v>
      </c>
      <c r="T525" s="39">
        <f t="shared" si="110"/>
        <v>4</v>
      </c>
      <c r="U525" s="39">
        <f t="shared" si="111"/>
        <v>2.8284271247461903</v>
      </c>
      <c r="V525" s="39"/>
      <c r="W525" s="39">
        <f t="shared" si="106"/>
        <v>11</v>
      </c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1:33" s="66" customFormat="1" ht="135" x14ac:dyDescent="0.2">
      <c r="A526" s="5" t="s">
        <v>1879</v>
      </c>
      <c r="B526" s="5" t="s">
        <v>1409</v>
      </c>
      <c r="C526" s="5" t="s">
        <v>1410</v>
      </c>
      <c r="D526" s="5" t="s">
        <v>27</v>
      </c>
      <c r="E526" s="5" t="s">
        <v>28</v>
      </c>
      <c r="F526" s="5">
        <v>27552568</v>
      </c>
      <c r="G526" s="70"/>
      <c r="H526" s="70"/>
      <c r="I526" s="69">
        <v>2</v>
      </c>
      <c r="J526" s="5">
        <v>2</v>
      </c>
      <c r="K526" s="69">
        <v>4</v>
      </c>
      <c r="L526" s="5">
        <v>4</v>
      </c>
      <c r="M526" s="69">
        <v>2</v>
      </c>
      <c r="N526" s="5">
        <v>0</v>
      </c>
      <c r="O526" s="69">
        <v>0</v>
      </c>
      <c r="P526" s="5">
        <v>0</v>
      </c>
      <c r="Q526" s="69">
        <f t="shared" si="113"/>
        <v>8</v>
      </c>
      <c r="R526" s="5">
        <f t="shared" si="114"/>
        <v>6</v>
      </c>
      <c r="S526" s="77">
        <v>7</v>
      </c>
      <c r="T526" s="39">
        <f t="shared" si="110"/>
        <v>2</v>
      </c>
      <c r="U526" s="39">
        <f t="shared" si="111"/>
        <v>1.4142135623730951</v>
      </c>
      <c r="V526" s="45">
        <v>7</v>
      </c>
      <c r="W526" s="39">
        <f>AVERAGE(V526,R526,Q526)</f>
        <v>7</v>
      </c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</row>
    <row r="527" spans="1:33" ht="45" x14ac:dyDescent="0.2">
      <c r="A527" s="4" t="s">
        <v>1411</v>
      </c>
      <c r="B527" s="4" t="s">
        <v>1412</v>
      </c>
      <c r="C527" s="4" t="s">
        <v>1413</v>
      </c>
      <c r="D527" s="4" t="s">
        <v>40</v>
      </c>
      <c r="E527" s="4" t="s">
        <v>28</v>
      </c>
      <c r="F527" s="4">
        <v>27538360</v>
      </c>
      <c r="G527" s="71"/>
      <c r="H527" s="70"/>
      <c r="I527" s="72">
        <v>1</v>
      </c>
      <c r="J527" s="5">
        <v>0</v>
      </c>
      <c r="K527" s="72">
        <v>4</v>
      </c>
      <c r="L527" s="5">
        <v>2</v>
      </c>
      <c r="M527" s="72">
        <v>5</v>
      </c>
      <c r="N527" s="5">
        <v>4</v>
      </c>
      <c r="O527" s="72">
        <v>4</v>
      </c>
      <c r="P527" s="5">
        <v>2</v>
      </c>
      <c r="Q527" s="69">
        <f t="shared" si="113"/>
        <v>14</v>
      </c>
      <c r="R527" s="4">
        <f t="shared" si="114"/>
        <v>8</v>
      </c>
      <c r="S527" s="77">
        <f>(Q527+R527)/2</f>
        <v>11</v>
      </c>
      <c r="T527" s="39">
        <f>ABS(Q527-R527)</f>
        <v>6</v>
      </c>
      <c r="U527" s="39">
        <f t="shared" si="111"/>
        <v>4.2426406871192848</v>
      </c>
      <c r="V527" s="39"/>
      <c r="W527" s="39">
        <f t="shared" si="106"/>
        <v>11</v>
      </c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1:33" s="66" customFormat="1" ht="105" x14ac:dyDescent="0.2">
      <c r="A528" s="5" t="s">
        <v>1414</v>
      </c>
      <c r="B528" s="5" t="s">
        <v>1415</v>
      </c>
      <c r="C528" s="5" t="s">
        <v>1416</v>
      </c>
      <c r="D528" s="5" t="s">
        <v>27</v>
      </c>
      <c r="E528" s="5" t="s">
        <v>28</v>
      </c>
      <c r="F528" s="5">
        <v>27538426</v>
      </c>
      <c r="G528" s="71"/>
      <c r="H528" s="71"/>
      <c r="I528" s="72">
        <v>3</v>
      </c>
      <c r="J528" s="5">
        <v>3</v>
      </c>
      <c r="K528" s="72">
        <v>5</v>
      </c>
      <c r="L528" s="5">
        <v>5</v>
      </c>
      <c r="M528" s="72">
        <v>1</v>
      </c>
      <c r="N528" s="5">
        <v>1</v>
      </c>
      <c r="O528" s="72">
        <v>0</v>
      </c>
      <c r="P528" s="5">
        <v>2</v>
      </c>
      <c r="Q528" s="72">
        <f t="shared" si="113"/>
        <v>9</v>
      </c>
      <c r="R528" s="5">
        <f t="shared" si="114"/>
        <v>11</v>
      </c>
      <c r="S528" s="77">
        <v>9.5</v>
      </c>
      <c r="T528" s="39">
        <f>ABS(Q528-R528)</f>
        <v>2</v>
      </c>
      <c r="U528" s="39">
        <f t="shared" si="111"/>
        <v>1.4142135623730951</v>
      </c>
      <c r="V528" s="45">
        <v>9.5</v>
      </c>
      <c r="W528" s="146">
        <f>AVERAGE(V528,R528,Q528)</f>
        <v>9.8333333333333339</v>
      </c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</row>
    <row r="529" spans="1:33" ht="75" x14ac:dyDescent="0.2">
      <c r="A529" s="5" t="s">
        <v>1880</v>
      </c>
      <c r="B529" s="5" t="s">
        <v>1417</v>
      </c>
      <c r="C529" s="5" t="s">
        <v>189</v>
      </c>
      <c r="D529" s="5" t="s">
        <v>36</v>
      </c>
      <c r="E529" s="4" t="s">
        <v>28</v>
      </c>
      <c r="F529" s="4">
        <v>27572097</v>
      </c>
      <c r="G529" s="70"/>
      <c r="H529" s="70"/>
      <c r="I529" s="69">
        <v>3</v>
      </c>
      <c r="J529" s="5">
        <v>3</v>
      </c>
      <c r="K529" s="69">
        <v>4</v>
      </c>
      <c r="L529" s="5">
        <v>4</v>
      </c>
      <c r="M529" s="69">
        <v>5</v>
      </c>
      <c r="N529" s="5">
        <v>5</v>
      </c>
      <c r="O529" s="69">
        <v>3</v>
      </c>
      <c r="P529" s="5">
        <v>1</v>
      </c>
      <c r="Q529" s="69">
        <f t="shared" si="113"/>
        <v>15</v>
      </c>
      <c r="R529" s="4">
        <f t="shared" si="114"/>
        <v>13</v>
      </c>
      <c r="S529" s="77">
        <f t="shared" ref="S529:S571" si="116">(Q529+R529)/2</f>
        <v>14</v>
      </c>
      <c r="T529" s="39">
        <f t="shared" ref="T529:T558" si="117">ABS(Q529-R529)</f>
        <v>2</v>
      </c>
      <c r="U529" s="39">
        <f t="shared" ref="U529:U558" si="118">STDEV(Q529:R529)</f>
        <v>1.4142135623730951</v>
      </c>
      <c r="V529" s="39"/>
      <c r="W529" s="39">
        <f t="shared" si="106"/>
        <v>14</v>
      </c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1:33" ht="90" x14ac:dyDescent="0.2">
      <c r="A530" s="4" t="s">
        <v>1881</v>
      </c>
      <c r="B530" s="4" t="s">
        <v>1418</v>
      </c>
      <c r="C530" s="4" t="s">
        <v>1419</v>
      </c>
      <c r="D530" s="4" t="s">
        <v>27</v>
      </c>
      <c r="E530" s="4" t="s">
        <v>28</v>
      </c>
      <c r="F530" s="4">
        <v>27599399</v>
      </c>
      <c r="G530" s="70"/>
      <c r="H530" s="70"/>
      <c r="I530" s="69">
        <v>5</v>
      </c>
      <c r="J530" s="5">
        <v>3</v>
      </c>
      <c r="K530" s="69">
        <v>3</v>
      </c>
      <c r="L530" s="5">
        <v>4</v>
      </c>
      <c r="M530" s="69">
        <v>2</v>
      </c>
      <c r="N530" s="5">
        <v>3</v>
      </c>
      <c r="O530" s="69">
        <v>1</v>
      </c>
      <c r="P530" s="5">
        <v>4</v>
      </c>
      <c r="Q530" s="69">
        <f t="shared" si="113"/>
        <v>11</v>
      </c>
      <c r="R530" s="4">
        <f t="shared" si="114"/>
        <v>14</v>
      </c>
      <c r="S530" s="77">
        <f t="shared" si="116"/>
        <v>12.5</v>
      </c>
      <c r="T530" s="39">
        <f t="shared" si="117"/>
        <v>3</v>
      </c>
      <c r="U530" s="39">
        <f t="shared" si="118"/>
        <v>2.1213203435596424</v>
      </c>
      <c r="V530" s="39"/>
      <c r="W530" s="39">
        <f t="shared" si="106"/>
        <v>12.5</v>
      </c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1:33" ht="60" x14ac:dyDescent="0.2">
      <c r="A531" s="4" t="s">
        <v>1420</v>
      </c>
      <c r="B531" s="4" t="s">
        <v>1421</v>
      </c>
      <c r="C531" s="4" t="s">
        <v>158</v>
      </c>
      <c r="D531" s="4" t="s">
        <v>40</v>
      </c>
      <c r="E531" s="4" t="s">
        <v>28</v>
      </c>
      <c r="F531" s="4">
        <v>27580500</v>
      </c>
      <c r="G531" s="70"/>
      <c r="H531" s="70"/>
      <c r="I531" s="69">
        <v>3</v>
      </c>
      <c r="J531" s="4">
        <v>3</v>
      </c>
      <c r="K531" s="69">
        <v>5</v>
      </c>
      <c r="L531" s="4">
        <v>5</v>
      </c>
      <c r="M531" s="69">
        <v>2</v>
      </c>
      <c r="N531" s="4">
        <v>3</v>
      </c>
      <c r="O531" s="69">
        <v>1</v>
      </c>
      <c r="P531" s="4">
        <v>2</v>
      </c>
      <c r="Q531" s="69">
        <f t="shared" si="113"/>
        <v>11</v>
      </c>
      <c r="R531" s="4">
        <f t="shared" si="114"/>
        <v>13</v>
      </c>
      <c r="S531" s="77">
        <f t="shared" si="116"/>
        <v>12</v>
      </c>
      <c r="T531" s="39">
        <f t="shared" si="117"/>
        <v>2</v>
      </c>
      <c r="U531" s="39">
        <f t="shared" si="118"/>
        <v>1.4142135623730951</v>
      </c>
      <c r="V531" s="39"/>
      <c r="W531" s="39">
        <f t="shared" si="106"/>
        <v>12</v>
      </c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1:33" ht="45" x14ac:dyDescent="0.2">
      <c r="A532" s="4" t="s">
        <v>1016</v>
      </c>
      <c r="B532" s="4" t="s">
        <v>1422</v>
      </c>
      <c r="C532" s="4" t="s">
        <v>32</v>
      </c>
      <c r="D532" s="4" t="s">
        <v>36</v>
      </c>
      <c r="E532" s="4" t="s">
        <v>28</v>
      </c>
      <c r="F532" s="4">
        <v>27573278</v>
      </c>
      <c r="G532" s="70"/>
      <c r="H532" s="70"/>
      <c r="I532" s="69">
        <v>3</v>
      </c>
      <c r="J532" s="5">
        <v>3</v>
      </c>
      <c r="K532" s="69">
        <v>5</v>
      </c>
      <c r="L532" s="5">
        <v>5</v>
      </c>
      <c r="M532" s="69">
        <v>3</v>
      </c>
      <c r="N532" s="5">
        <v>3</v>
      </c>
      <c r="O532" s="69">
        <v>0</v>
      </c>
      <c r="P532" s="5">
        <v>2</v>
      </c>
      <c r="Q532" s="69">
        <f t="shared" si="113"/>
        <v>11</v>
      </c>
      <c r="R532" s="4">
        <f t="shared" si="114"/>
        <v>13</v>
      </c>
      <c r="S532" s="77">
        <f t="shared" si="116"/>
        <v>12</v>
      </c>
      <c r="T532" s="39">
        <f t="shared" si="117"/>
        <v>2</v>
      </c>
      <c r="U532" s="39">
        <f t="shared" si="118"/>
        <v>1.4142135623730951</v>
      </c>
      <c r="V532" s="39"/>
      <c r="W532" s="39">
        <f>S532</f>
        <v>12</v>
      </c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1:33" ht="60" x14ac:dyDescent="0.2">
      <c r="A533" s="4" t="s">
        <v>1423</v>
      </c>
      <c r="B533" s="4" t="s">
        <v>1424</v>
      </c>
      <c r="C533" s="4" t="s">
        <v>1425</v>
      </c>
      <c r="D533" s="4" t="s">
        <v>40</v>
      </c>
      <c r="E533" s="4" t="s">
        <v>28</v>
      </c>
      <c r="F533" s="4">
        <v>27593393</v>
      </c>
      <c r="G533" s="70"/>
      <c r="H533" s="70"/>
      <c r="I533" s="69">
        <v>5</v>
      </c>
      <c r="J533" s="5">
        <v>2</v>
      </c>
      <c r="K533" s="69">
        <v>5</v>
      </c>
      <c r="L533" s="5">
        <v>5</v>
      </c>
      <c r="M533" s="69">
        <v>4</v>
      </c>
      <c r="N533" s="5">
        <v>5</v>
      </c>
      <c r="O533" s="69">
        <v>2</v>
      </c>
      <c r="P533" s="5">
        <v>4</v>
      </c>
      <c r="Q533" s="69">
        <f t="shared" si="113"/>
        <v>16</v>
      </c>
      <c r="R533" s="4">
        <f t="shared" si="114"/>
        <v>16</v>
      </c>
      <c r="S533" s="77">
        <f t="shared" si="116"/>
        <v>16</v>
      </c>
      <c r="T533" s="39">
        <f t="shared" si="117"/>
        <v>0</v>
      </c>
      <c r="U533" s="39">
        <f t="shared" si="118"/>
        <v>0</v>
      </c>
      <c r="V533" s="39"/>
      <c r="W533" s="39">
        <f t="shared" si="106"/>
        <v>16</v>
      </c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1:33" ht="75" x14ac:dyDescent="0.2">
      <c r="A534" s="4" t="s">
        <v>1426</v>
      </c>
      <c r="B534" s="4" t="s">
        <v>1427</v>
      </c>
      <c r="C534" s="4" t="s">
        <v>1428</v>
      </c>
      <c r="D534" s="4" t="s">
        <v>27</v>
      </c>
      <c r="E534" s="4" t="s">
        <v>28</v>
      </c>
      <c r="F534" s="4">
        <v>27594995</v>
      </c>
      <c r="G534" s="70"/>
      <c r="H534" s="70"/>
      <c r="I534" s="76">
        <v>5</v>
      </c>
      <c r="J534" s="5">
        <v>1</v>
      </c>
      <c r="K534" s="69">
        <v>3</v>
      </c>
      <c r="L534" s="5">
        <v>5</v>
      </c>
      <c r="M534" s="69">
        <v>0</v>
      </c>
      <c r="N534" s="5">
        <v>0</v>
      </c>
      <c r="O534" s="69">
        <v>0</v>
      </c>
      <c r="P534" s="5">
        <v>3</v>
      </c>
      <c r="Q534" s="69">
        <f t="shared" si="113"/>
        <v>8</v>
      </c>
      <c r="R534" s="4">
        <f t="shared" si="114"/>
        <v>9</v>
      </c>
      <c r="S534" s="77">
        <f t="shared" si="116"/>
        <v>8.5</v>
      </c>
      <c r="T534" s="39">
        <f t="shared" si="117"/>
        <v>1</v>
      </c>
      <c r="U534" s="39">
        <f t="shared" si="118"/>
        <v>0.70710678118654757</v>
      </c>
      <c r="V534" s="39"/>
      <c r="W534" s="39">
        <f t="shared" si="106"/>
        <v>8.5</v>
      </c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1:33" ht="75" x14ac:dyDescent="0.2">
      <c r="A535" s="4" t="s">
        <v>1705</v>
      </c>
      <c r="B535" s="4" t="s">
        <v>1278</v>
      </c>
      <c r="C535" s="4" t="s">
        <v>1429</v>
      </c>
      <c r="D535" s="4" t="s">
        <v>36</v>
      </c>
      <c r="E535" s="4" t="s">
        <v>28</v>
      </c>
      <c r="F535" s="4">
        <v>27822127</v>
      </c>
      <c r="G535" s="70"/>
      <c r="H535" s="70"/>
      <c r="I535" s="69">
        <v>3</v>
      </c>
      <c r="J535" s="5">
        <v>2</v>
      </c>
      <c r="K535" s="69">
        <v>5</v>
      </c>
      <c r="L535" s="5">
        <v>5</v>
      </c>
      <c r="M535" s="69">
        <v>5</v>
      </c>
      <c r="N535" s="5">
        <v>5</v>
      </c>
      <c r="O535" s="69">
        <v>2</v>
      </c>
      <c r="P535" s="5">
        <v>2</v>
      </c>
      <c r="Q535" s="69">
        <f t="shared" si="113"/>
        <v>15</v>
      </c>
      <c r="R535" s="4">
        <f t="shared" si="114"/>
        <v>14</v>
      </c>
      <c r="S535" s="77">
        <f t="shared" si="116"/>
        <v>14.5</v>
      </c>
      <c r="T535" s="39">
        <f t="shared" si="117"/>
        <v>1</v>
      </c>
      <c r="U535" s="39">
        <f t="shared" si="118"/>
        <v>0.70710678118654757</v>
      </c>
      <c r="V535" s="39"/>
      <c r="W535" s="39">
        <f t="shared" si="106"/>
        <v>14.5</v>
      </c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</row>
    <row r="536" spans="1:33" ht="105" x14ac:dyDescent="0.2">
      <c r="A536" s="4" t="s">
        <v>1430</v>
      </c>
      <c r="B536" s="4" t="s">
        <v>1431</v>
      </c>
      <c r="C536" s="4" t="s">
        <v>1432</v>
      </c>
      <c r="D536" s="4" t="s">
        <v>40</v>
      </c>
      <c r="E536" s="4" t="s">
        <v>28</v>
      </c>
      <c r="F536" s="4">
        <v>27582031</v>
      </c>
      <c r="G536" s="70"/>
      <c r="H536" s="70"/>
      <c r="I536" s="69">
        <v>5</v>
      </c>
      <c r="J536" s="73">
        <v>4</v>
      </c>
      <c r="K536" s="69">
        <v>3</v>
      </c>
      <c r="L536" s="5">
        <v>3</v>
      </c>
      <c r="M536" s="69">
        <v>5</v>
      </c>
      <c r="N536" s="5">
        <v>3</v>
      </c>
      <c r="O536" s="69">
        <v>3</v>
      </c>
      <c r="P536" s="5">
        <v>3</v>
      </c>
      <c r="Q536" s="69">
        <f t="shared" ref="Q536:Q550" si="119">SUM(I536+K536+M536+O536)</f>
        <v>16</v>
      </c>
      <c r="R536" s="4">
        <f t="shared" ref="R536:R550" si="120">SUM(J536+L536+N536+P536)</f>
        <v>13</v>
      </c>
      <c r="S536" s="77">
        <f t="shared" si="116"/>
        <v>14.5</v>
      </c>
      <c r="T536" s="39">
        <f t="shared" si="117"/>
        <v>3</v>
      </c>
      <c r="U536" s="39">
        <f t="shared" si="118"/>
        <v>2.1213203435596424</v>
      </c>
      <c r="V536" s="39"/>
      <c r="W536" s="39">
        <f t="shared" ref="W536:W537" si="121">S536</f>
        <v>14.5</v>
      </c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</row>
    <row r="537" spans="1:33" ht="105" x14ac:dyDescent="0.2">
      <c r="A537" s="4" t="s">
        <v>1433</v>
      </c>
      <c r="B537" s="4" t="s">
        <v>1434</v>
      </c>
      <c r="C537" s="4" t="s">
        <v>1435</v>
      </c>
      <c r="D537" s="4" t="s">
        <v>40</v>
      </c>
      <c r="E537" s="4" t="s">
        <v>28</v>
      </c>
      <c r="F537" s="4">
        <v>27587339</v>
      </c>
      <c r="G537" s="70"/>
      <c r="H537" s="70"/>
      <c r="I537" s="69">
        <v>3</v>
      </c>
      <c r="J537" s="5">
        <v>3</v>
      </c>
      <c r="K537" s="69">
        <v>4</v>
      </c>
      <c r="L537" s="5">
        <v>2</v>
      </c>
      <c r="M537" s="69">
        <v>3</v>
      </c>
      <c r="N537" s="5">
        <v>0</v>
      </c>
      <c r="O537" s="69">
        <v>3</v>
      </c>
      <c r="P537" s="5">
        <v>1</v>
      </c>
      <c r="Q537" s="69">
        <f t="shared" si="119"/>
        <v>13</v>
      </c>
      <c r="R537" s="4">
        <f t="shared" si="120"/>
        <v>6</v>
      </c>
      <c r="S537" s="77">
        <f t="shared" si="116"/>
        <v>9.5</v>
      </c>
      <c r="T537" s="39">
        <f t="shared" si="117"/>
        <v>7</v>
      </c>
      <c r="U537" s="39">
        <f t="shared" si="118"/>
        <v>4.9497474683058327</v>
      </c>
      <c r="V537" s="39"/>
      <c r="W537" s="39">
        <f t="shared" si="121"/>
        <v>9.5</v>
      </c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</row>
    <row r="538" spans="1:33" ht="75" x14ac:dyDescent="0.2">
      <c r="A538" s="4" t="s">
        <v>1882</v>
      </c>
      <c r="B538" s="4" t="s">
        <v>1436</v>
      </c>
      <c r="C538" s="4" t="s">
        <v>32</v>
      </c>
      <c r="D538" s="4" t="s">
        <v>27</v>
      </c>
      <c r="E538" s="4" t="s">
        <v>28</v>
      </c>
      <c r="F538" s="4">
        <v>27655213</v>
      </c>
      <c r="G538" s="70"/>
      <c r="H538" s="70"/>
      <c r="I538" s="69">
        <v>1</v>
      </c>
      <c r="J538" s="5">
        <v>0</v>
      </c>
      <c r="K538" s="69">
        <v>2</v>
      </c>
      <c r="L538" s="5">
        <v>1</v>
      </c>
      <c r="M538" s="69">
        <v>3</v>
      </c>
      <c r="N538" s="5">
        <v>4</v>
      </c>
      <c r="O538" s="69">
        <v>5</v>
      </c>
      <c r="P538" s="5">
        <v>2</v>
      </c>
      <c r="Q538" s="69">
        <f t="shared" si="119"/>
        <v>11</v>
      </c>
      <c r="R538" s="4">
        <f t="shared" si="120"/>
        <v>7</v>
      </c>
      <c r="S538" s="77">
        <f t="shared" si="116"/>
        <v>9</v>
      </c>
      <c r="T538" s="39">
        <f t="shared" si="117"/>
        <v>4</v>
      </c>
      <c r="U538" s="39">
        <f t="shared" si="118"/>
        <v>2.8284271247461903</v>
      </c>
      <c r="V538" s="39"/>
      <c r="W538" s="39">
        <f>S538</f>
        <v>9</v>
      </c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</row>
    <row r="539" spans="1:33" ht="120" x14ac:dyDescent="0.2">
      <c r="A539" s="4" t="s">
        <v>1883</v>
      </c>
      <c r="B539" s="4" t="s">
        <v>1437</v>
      </c>
      <c r="C539" s="4" t="s">
        <v>817</v>
      </c>
      <c r="D539" s="4" t="s">
        <v>40</v>
      </c>
      <c r="E539" s="4" t="s">
        <v>28</v>
      </c>
      <c r="F539" s="4">
        <v>27614787</v>
      </c>
      <c r="G539" s="70"/>
      <c r="H539" s="74"/>
      <c r="I539" s="69">
        <v>3</v>
      </c>
      <c r="J539" s="73">
        <v>2</v>
      </c>
      <c r="K539" s="69">
        <v>5</v>
      </c>
      <c r="L539" s="73">
        <v>3</v>
      </c>
      <c r="M539" s="69">
        <v>5</v>
      </c>
      <c r="N539" s="73">
        <v>4</v>
      </c>
      <c r="O539" s="69">
        <v>5</v>
      </c>
      <c r="P539" s="73">
        <v>5</v>
      </c>
      <c r="Q539" s="69">
        <f t="shared" si="119"/>
        <v>18</v>
      </c>
      <c r="R539" s="4">
        <f t="shared" si="120"/>
        <v>14</v>
      </c>
      <c r="S539" s="77">
        <f t="shared" si="116"/>
        <v>16</v>
      </c>
      <c r="T539" s="39">
        <f t="shared" si="117"/>
        <v>4</v>
      </c>
      <c r="U539" s="39">
        <f t="shared" si="118"/>
        <v>2.8284271247461903</v>
      </c>
      <c r="V539" s="39"/>
      <c r="W539" s="39">
        <f t="shared" ref="W539:W545" si="122">S539</f>
        <v>16</v>
      </c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1:33" ht="60" x14ac:dyDescent="0.2">
      <c r="A540" s="4" t="s">
        <v>1884</v>
      </c>
      <c r="B540" s="4" t="s">
        <v>1438</v>
      </c>
      <c r="C540" s="4" t="s">
        <v>1334</v>
      </c>
      <c r="D540" s="4" t="s">
        <v>40</v>
      </c>
      <c r="E540" s="4" t="s">
        <v>28</v>
      </c>
      <c r="F540" s="4">
        <v>27670906</v>
      </c>
      <c r="G540" s="70"/>
      <c r="H540" s="70"/>
      <c r="I540" s="69">
        <v>5</v>
      </c>
      <c r="J540" s="5">
        <v>5</v>
      </c>
      <c r="K540" s="69">
        <v>4</v>
      </c>
      <c r="L540" s="5">
        <v>5</v>
      </c>
      <c r="M540" s="69">
        <v>5</v>
      </c>
      <c r="N540" s="5">
        <v>4</v>
      </c>
      <c r="O540" s="69">
        <v>5</v>
      </c>
      <c r="P540" s="5">
        <v>3</v>
      </c>
      <c r="Q540" s="69">
        <f t="shared" si="119"/>
        <v>19</v>
      </c>
      <c r="R540" s="4">
        <f t="shared" si="120"/>
        <v>17</v>
      </c>
      <c r="S540" s="77">
        <f t="shared" si="116"/>
        <v>18</v>
      </c>
      <c r="T540" s="39">
        <f t="shared" si="117"/>
        <v>2</v>
      </c>
      <c r="U540" s="39">
        <f t="shared" si="118"/>
        <v>1.4142135623730951</v>
      </c>
      <c r="V540" s="39"/>
      <c r="W540" s="39">
        <f t="shared" si="122"/>
        <v>18</v>
      </c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</row>
    <row r="541" spans="1:33" ht="105" x14ac:dyDescent="0.2">
      <c r="A541" s="4" t="s">
        <v>1885</v>
      </c>
      <c r="B541" s="4" t="s">
        <v>1439</v>
      </c>
      <c r="C541" s="4" t="s">
        <v>1440</v>
      </c>
      <c r="D541" s="4" t="s">
        <v>40</v>
      </c>
      <c r="E541" s="4" t="s">
        <v>28</v>
      </c>
      <c r="F541" s="4">
        <v>27612095</v>
      </c>
      <c r="G541" s="70"/>
      <c r="H541" s="70"/>
      <c r="I541" s="69">
        <v>3</v>
      </c>
      <c r="J541" s="5">
        <v>2</v>
      </c>
      <c r="K541" s="69">
        <v>5</v>
      </c>
      <c r="L541" s="5">
        <v>4</v>
      </c>
      <c r="M541" s="69">
        <v>3</v>
      </c>
      <c r="N541" s="5">
        <v>4</v>
      </c>
      <c r="O541" s="69">
        <v>1</v>
      </c>
      <c r="P541" s="5">
        <v>3</v>
      </c>
      <c r="Q541" s="69">
        <f t="shared" si="119"/>
        <v>12</v>
      </c>
      <c r="R541" s="4">
        <f t="shared" si="120"/>
        <v>13</v>
      </c>
      <c r="S541" s="77">
        <f t="shared" si="116"/>
        <v>12.5</v>
      </c>
      <c r="T541" s="39">
        <f t="shared" si="117"/>
        <v>1</v>
      </c>
      <c r="U541" s="39">
        <f t="shared" si="118"/>
        <v>0.70710678118654757</v>
      </c>
      <c r="V541" s="39"/>
      <c r="W541" s="39">
        <f t="shared" si="122"/>
        <v>12.5</v>
      </c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</row>
    <row r="542" spans="1:33" ht="90" x14ac:dyDescent="0.2">
      <c r="A542" s="4" t="s">
        <v>1886</v>
      </c>
      <c r="B542" s="4" t="s">
        <v>1441</v>
      </c>
      <c r="C542" s="4" t="s">
        <v>32</v>
      </c>
      <c r="D542" s="4" t="s">
        <v>40</v>
      </c>
      <c r="E542" s="4" t="s">
        <v>28</v>
      </c>
      <c r="F542" s="4">
        <v>27655172</v>
      </c>
      <c r="G542" s="70"/>
      <c r="H542" s="70"/>
      <c r="I542" s="69">
        <v>3</v>
      </c>
      <c r="J542" s="5">
        <v>3</v>
      </c>
      <c r="K542" s="69">
        <v>5</v>
      </c>
      <c r="L542" s="5">
        <v>5</v>
      </c>
      <c r="M542" s="69">
        <v>3</v>
      </c>
      <c r="N542" s="5">
        <v>4</v>
      </c>
      <c r="O542" s="69">
        <v>5</v>
      </c>
      <c r="P542" s="5">
        <v>2</v>
      </c>
      <c r="Q542" s="69">
        <f t="shared" si="119"/>
        <v>16</v>
      </c>
      <c r="R542" s="4">
        <f t="shared" si="120"/>
        <v>14</v>
      </c>
      <c r="S542" s="77">
        <f t="shared" si="116"/>
        <v>15</v>
      </c>
      <c r="T542" s="39">
        <f t="shared" si="117"/>
        <v>2</v>
      </c>
      <c r="U542" s="39">
        <f t="shared" si="118"/>
        <v>1.4142135623730951</v>
      </c>
      <c r="V542" s="39"/>
      <c r="W542" s="39">
        <f t="shared" si="122"/>
        <v>15</v>
      </c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</row>
    <row r="543" spans="1:33" ht="90" x14ac:dyDescent="0.2">
      <c r="A543" s="4" t="s">
        <v>1887</v>
      </c>
      <c r="B543" s="39" t="s">
        <v>1442</v>
      </c>
      <c r="C543" s="4" t="s">
        <v>74</v>
      </c>
      <c r="D543" s="4" t="s">
        <v>40</v>
      </c>
      <c r="E543" s="4" t="s">
        <v>28</v>
      </c>
      <c r="F543" s="4">
        <v>27724846</v>
      </c>
      <c r="G543" s="70"/>
      <c r="H543" s="70"/>
      <c r="I543" s="69">
        <v>3</v>
      </c>
      <c r="J543" s="5">
        <v>0</v>
      </c>
      <c r="K543" s="69">
        <v>5</v>
      </c>
      <c r="L543" s="5">
        <v>5</v>
      </c>
      <c r="M543" s="69">
        <v>0</v>
      </c>
      <c r="N543" s="5">
        <v>3</v>
      </c>
      <c r="O543" s="69">
        <v>4</v>
      </c>
      <c r="P543" s="5">
        <v>0</v>
      </c>
      <c r="Q543" s="69">
        <f t="shared" si="119"/>
        <v>12</v>
      </c>
      <c r="R543" s="4">
        <f t="shared" si="120"/>
        <v>8</v>
      </c>
      <c r="S543" s="77">
        <f t="shared" si="116"/>
        <v>10</v>
      </c>
      <c r="T543" s="39">
        <f t="shared" si="117"/>
        <v>4</v>
      </c>
      <c r="U543" s="39">
        <f t="shared" si="118"/>
        <v>2.8284271247461903</v>
      </c>
      <c r="V543" s="39"/>
      <c r="W543" s="39">
        <f t="shared" si="122"/>
        <v>10</v>
      </c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1:33" ht="60" x14ac:dyDescent="0.2">
      <c r="A544" s="5" t="s">
        <v>1888</v>
      </c>
      <c r="B544" s="4" t="s">
        <v>1443</v>
      </c>
      <c r="C544" s="4" t="s">
        <v>471</v>
      </c>
      <c r="D544" s="4" t="s">
        <v>40</v>
      </c>
      <c r="E544" s="4" t="s">
        <v>28</v>
      </c>
      <c r="F544" s="4">
        <v>27679955</v>
      </c>
      <c r="G544" s="70"/>
      <c r="H544" s="70"/>
      <c r="I544" s="69">
        <v>1</v>
      </c>
      <c r="J544" s="5">
        <v>2</v>
      </c>
      <c r="K544" s="69">
        <v>1</v>
      </c>
      <c r="L544" s="5">
        <v>3</v>
      </c>
      <c r="M544" s="69">
        <v>5</v>
      </c>
      <c r="N544" s="5">
        <v>5</v>
      </c>
      <c r="O544" s="69">
        <v>5</v>
      </c>
      <c r="P544" s="5">
        <v>3</v>
      </c>
      <c r="Q544" s="69">
        <f t="shared" si="119"/>
        <v>12</v>
      </c>
      <c r="R544" s="4">
        <f t="shared" si="120"/>
        <v>13</v>
      </c>
      <c r="S544" s="77">
        <f t="shared" si="116"/>
        <v>12.5</v>
      </c>
      <c r="T544" s="39">
        <f t="shared" si="117"/>
        <v>1</v>
      </c>
      <c r="U544" s="39">
        <f t="shared" si="118"/>
        <v>0.70710678118654757</v>
      </c>
      <c r="V544" s="39"/>
      <c r="W544" s="39">
        <f t="shared" si="122"/>
        <v>12.5</v>
      </c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</row>
    <row r="545" spans="1:33" ht="75" x14ac:dyDescent="0.2">
      <c r="A545" s="4" t="s">
        <v>1889</v>
      </c>
      <c r="B545" s="4" t="s">
        <v>1444</v>
      </c>
      <c r="C545" s="4" t="s">
        <v>471</v>
      </c>
      <c r="D545" s="4" t="s">
        <v>40</v>
      </c>
      <c r="E545" s="4" t="s">
        <v>28</v>
      </c>
      <c r="F545" s="4">
        <v>27682965</v>
      </c>
      <c r="G545" s="70"/>
      <c r="H545" s="70"/>
      <c r="I545" s="69">
        <v>3</v>
      </c>
      <c r="J545" s="5">
        <v>1</v>
      </c>
      <c r="K545" s="69">
        <v>5</v>
      </c>
      <c r="L545" s="5">
        <v>5</v>
      </c>
      <c r="M545" s="69">
        <v>3</v>
      </c>
      <c r="N545" s="5">
        <v>4</v>
      </c>
      <c r="O545" s="69">
        <v>2</v>
      </c>
      <c r="P545" s="5">
        <v>2</v>
      </c>
      <c r="Q545" s="69">
        <f t="shared" si="119"/>
        <v>13</v>
      </c>
      <c r="R545" s="4">
        <f t="shared" si="120"/>
        <v>12</v>
      </c>
      <c r="S545" s="77">
        <f t="shared" si="116"/>
        <v>12.5</v>
      </c>
      <c r="T545" s="39">
        <f t="shared" si="117"/>
        <v>1</v>
      </c>
      <c r="U545" s="39">
        <f t="shared" si="118"/>
        <v>0.70710678118654757</v>
      </c>
      <c r="V545" s="39"/>
      <c r="W545" s="39">
        <f t="shared" si="122"/>
        <v>12.5</v>
      </c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</row>
    <row r="546" spans="1:33" ht="60" x14ac:dyDescent="0.2">
      <c r="A546" s="4" t="s">
        <v>1890</v>
      </c>
      <c r="B546" s="4" t="s">
        <v>1445</v>
      </c>
      <c r="C546" s="4" t="s">
        <v>1334</v>
      </c>
      <c r="D546" s="4" t="s">
        <v>40</v>
      </c>
      <c r="E546" s="4" t="s">
        <v>28</v>
      </c>
      <c r="F546" s="4">
        <v>27600526</v>
      </c>
      <c r="G546" s="70"/>
      <c r="H546" s="70"/>
      <c r="I546" s="69">
        <v>5</v>
      </c>
      <c r="J546" s="5">
        <v>4</v>
      </c>
      <c r="K546" s="69">
        <v>5</v>
      </c>
      <c r="L546" s="5">
        <v>5</v>
      </c>
      <c r="M546" s="69">
        <v>3</v>
      </c>
      <c r="N546" s="5">
        <v>5</v>
      </c>
      <c r="O546" s="69">
        <v>4</v>
      </c>
      <c r="P546" s="5">
        <v>4</v>
      </c>
      <c r="Q546" s="69">
        <f t="shared" si="119"/>
        <v>17</v>
      </c>
      <c r="R546" s="4">
        <f t="shared" si="120"/>
        <v>18</v>
      </c>
      <c r="S546" s="77">
        <f t="shared" si="116"/>
        <v>17.5</v>
      </c>
      <c r="T546" s="39">
        <f t="shared" si="117"/>
        <v>1</v>
      </c>
      <c r="U546" s="39">
        <f t="shared" si="118"/>
        <v>0.70710678118654757</v>
      </c>
      <c r="V546" s="39"/>
      <c r="W546" s="39">
        <f>S546</f>
        <v>17.5</v>
      </c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1:33" ht="135" x14ac:dyDescent="0.2">
      <c r="A547" s="4" t="s">
        <v>1891</v>
      </c>
      <c r="B547" s="4" t="s">
        <v>1446</v>
      </c>
      <c r="C547" s="4" t="s">
        <v>96</v>
      </c>
      <c r="D547" s="4" t="s">
        <v>40</v>
      </c>
      <c r="E547" s="4" t="s">
        <v>28</v>
      </c>
      <c r="F547" s="4">
        <v>27630199</v>
      </c>
      <c r="G547" s="70"/>
      <c r="H547" s="70"/>
      <c r="I547" s="69">
        <v>5</v>
      </c>
      <c r="J547" s="5">
        <v>1</v>
      </c>
      <c r="K547" s="69">
        <v>5</v>
      </c>
      <c r="L547" s="5">
        <v>5</v>
      </c>
      <c r="M547" s="69">
        <v>3</v>
      </c>
      <c r="N547" s="5">
        <v>4</v>
      </c>
      <c r="O547" s="69">
        <v>1</v>
      </c>
      <c r="P547" s="5">
        <v>3</v>
      </c>
      <c r="Q547" s="69">
        <f t="shared" si="119"/>
        <v>14</v>
      </c>
      <c r="R547" s="4">
        <f t="shared" si="120"/>
        <v>13</v>
      </c>
      <c r="S547" s="77">
        <f t="shared" si="116"/>
        <v>13.5</v>
      </c>
      <c r="T547" s="39">
        <f t="shared" si="117"/>
        <v>1</v>
      </c>
      <c r="U547" s="39">
        <f t="shared" si="118"/>
        <v>0.70710678118654757</v>
      </c>
      <c r="V547" s="39"/>
      <c r="W547" s="39">
        <f t="shared" ref="W547:W554" si="123">S547</f>
        <v>13.5</v>
      </c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1:33" ht="105" x14ac:dyDescent="0.2">
      <c r="A548" s="4" t="s">
        <v>1892</v>
      </c>
      <c r="B548" s="4" t="s">
        <v>1447</v>
      </c>
      <c r="C548" s="4" t="s">
        <v>1448</v>
      </c>
      <c r="D548" s="4" t="s">
        <v>40</v>
      </c>
      <c r="E548" s="4" t="s">
        <v>28</v>
      </c>
      <c r="F548" s="4">
        <v>27682273</v>
      </c>
      <c r="G548" s="70"/>
      <c r="H548" s="70"/>
      <c r="I548" s="69">
        <v>3</v>
      </c>
      <c r="J548" s="5">
        <v>0</v>
      </c>
      <c r="K548" s="69">
        <v>4</v>
      </c>
      <c r="L548" s="5">
        <v>5</v>
      </c>
      <c r="M548" s="69">
        <v>2</v>
      </c>
      <c r="N548" s="5">
        <v>3</v>
      </c>
      <c r="O548" s="69">
        <v>5</v>
      </c>
      <c r="P548" s="5">
        <v>0</v>
      </c>
      <c r="Q548" s="69">
        <f t="shared" si="119"/>
        <v>14</v>
      </c>
      <c r="R548" s="4">
        <f t="shared" si="120"/>
        <v>8</v>
      </c>
      <c r="S548" s="77">
        <f t="shared" si="116"/>
        <v>11</v>
      </c>
      <c r="T548" s="39">
        <f t="shared" si="117"/>
        <v>6</v>
      </c>
      <c r="U548" s="39">
        <f t="shared" si="118"/>
        <v>4.2426406871192848</v>
      </c>
      <c r="V548" s="39"/>
      <c r="W548" s="39">
        <f t="shared" si="123"/>
        <v>11</v>
      </c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1:33" ht="90" x14ac:dyDescent="0.2">
      <c r="A549" s="4" t="s">
        <v>1893</v>
      </c>
      <c r="B549" s="4" t="s">
        <v>1449</v>
      </c>
      <c r="C549" s="4" t="s">
        <v>479</v>
      </c>
      <c r="D549" s="4" t="s">
        <v>36</v>
      </c>
      <c r="E549" s="4" t="s">
        <v>28</v>
      </c>
      <c r="F549" s="4">
        <v>27620925</v>
      </c>
      <c r="G549" s="70"/>
      <c r="H549" s="70"/>
      <c r="I549" s="69">
        <v>3</v>
      </c>
      <c r="J549" s="5">
        <v>2</v>
      </c>
      <c r="K549" s="69">
        <v>5</v>
      </c>
      <c r="L549" s="5">
        <v>5</v>
      </c>
      <c r="M549" s="69">
        <v>3</v>
      </c>
      <c r="N549" s="5">
        <v>5</v>
      </c>
      <c r="O549" s="69">
        <v>5</v>
      </c>
      <c r="P549" s="5">
        <v>2</v>
      </c>
      <c r="Q549" s="69">
        <f t="shared" si="119"/>
        <v>16</v>
      </c>
      <c r="R549" s="4">
        <f t="shared" si="120"/>
        <v>14</v>
      </c>
      <c r="S549" s="77">
        <f t="shared" si="116"/>
        <v>15</v>
      </c>
      <c r="T549" s="39">
        <f t="shared" si="117"/>
        <v>2</v>
      </c>
      <c r="U549" s="39">
        <f t="shared" si="118"/>
        <v>1.4142135623730951</v>
      </c>
      <c r="V549" s="39"/>
      <c r="W549" s="39">
        <f t="shared" si="123"/>
        <v>15</v>
      </c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1:33" ht="90" x14ac:dyDescent="0.2">
      <c r="A550" s="4" t="s">
        <v>1894</v>
      </c>
      <c r="B550" s="4" t="s">
        <v>1450</v>
      </c>
      <c r="C550" s="4" t="s">
        <v>1451</v>
      </c>
      <c r="D550" s="4" t="s">
        <v>27</v>
      </c>
      <c r="E550" s="4" t="s">
        <v>28</v>
      </c>
      <c r="F550" s="4">
        <v>27611812</v>
      </c>
      <c r="G550" s="70"/>
      <c r="H550" s="70"/>
      <c r="I550" s="69">
        <v>3</v>
      </c>
      <c r="J550" s="5">
        <v>2</v>
      </c>
      <c r="K550" s="69">
        <v>5</v>
      </c>
      <c r="L550" s="5">
        <v>4</v>
      </c>
      <c r="M550" s="69">
        <v>4</v>
      </c>
      <c r="N550" s="5">
        <v>4</v>
      </c>
      <c r="O550" s="69">
        <v>4</v>
      </c>
      <c r="P550" s="5">
        <v>2</v>
      </c>
      <c r="Q550" s="69">
        <f t="shared" si="119"/>
        <v>16</v>
      </c>
      <c r="R550" s="4">
        <f t="shared" si="120"/>
        <v>12</v>
      </c>
      <c r="S550" s="77">
        <f t="shared" si="116"/>
        <v>14</v>
      </c>
      <c r="T550" s="39">
        <f t="shared" si="117"/>
        <v>4</v>
      </c>
      <c r="U550" s="39">
        <f t="shared" si="118"/>
        <v>2.8284271247461903</v>
      </c>
      <c r="V550" s="39"/>
      <c r="W550" s="39">
        <f t="shared" si="123"/>
        <v>14</v>
      </c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1:33" ht="75" x14ac:dyDescent="0.2">
      <c r="A551" s="4" t="s">
        <v>1452</v>
      </c>
      <c r="B551" s="4" t="s">
        <v>1453</v>
      </c>
      <c r="C551" s="4" t="s">
        <v>1454</v>
      </c>
      <c r="D551" s="4" t="s">
        <v>40</v>
      </c>
      <c r="E551" s="4" t="s">
        <v>210</v>
      </c>
      <c r="F551" s="4">
        <v>27640116</v>
      </c>
      <c r="G551" s="69">
        <v>3</v>
      </c>
      <c r="H551" s="5">
        <v>4</v>
      </c>
      <c r="I551" s="69">
        <v>0</v>
      </c>
      <c r="J551" s="5">
        <v>0</v>
      </c>
      <c r="K551" s="70"/>
      <c r="L551" s="70"/>
      <c r="M551" s="69">
        <v>2</v>
      </c>
      <c r="N551" s="5">
        <v>4</v>
      </c>
      <c r="O551" s="69">
        <v>1</v>
      </c>
      <c r="P551" s="5">
        <v>1</v>
      </c>
      <c r="Q551" s="69">
        <f t="shared" ref="Q551:Q571" si="124">SUM(G551+I551+M551+O551)</f>
        <v>6</v>
      </c>
      <c r="R551" s="119">
        <f t="shared" ref="R551:R571" si="125">SUM(H551+J551+N551+P551)</f>
        <v>9</v>
      </c>
      <c r="S551" s="77">
        <f t="shared" si="116"/>
        <v>7.5</v>
      </c>
      <c r="T551" s="39">
        <f t="shared" si="117"/>
        <v>3</v>
      </c>
      <c r="U551" s="39">
        <f t="shared" si="118"/>
        <v>2.1213203435596424</v>
      </c>
      <c r="V551" s="39"/>
      <c r="W551" s="39">
        <f t="shared" si="123"/>
        <v>7.5</v>
      </c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1:33" ht="60" x14ac:dyDescent="0.2">
      <c r="A552" s="4" t="s">
        <v>1455</v>
      </c>
      <c r="B552" s="4" t="s">
        <v>1456</v>
      </c>
      <c r="C552" s="4" t="s">
        <v>579</v>
      </c>
      <c r="D552" s="4" t="s">
        <v>40</v>
      </c>
      <c r="E552" s="4" t="s">
        <v>210</v>
      </c>
      <c r="F552" s="4">
        <v>27634831</v>
      </c>
      <c r="G552" s="69">
        <v>3</v>
      </c>
      <c r="H552" s="5">
        <v>3</v>
      </c>
      <c r="I552" s="69">
        <v>0</v>
      </c>
      <c r="J552" s="73">
        <v>0</v>
      </c>
      <c r="K552" s="70"/>
      <c r="L552" s="70"/>
      <c r="M552" s="69">
        <v>2</v>
      </c>
      <c r="N552" s="5">
        <v>2</v>
      </c>
      <c r="O552" s="69">
        <v>1</v>
      </c>
      <c r="P552" s="5">
        <v>2</v>
      </c>
      <c r="Q552" s="69">
        <f t="shared" si="124"/>
        <v>6</v>
      </c>
      <c r="R552" s="119">
        <f t="shared" si="125"/>
        <v>7</v>
      </c>
      <c r="S552" s="77">
        <f t="shared" si="116"/>
        <v>6.5</v>
      </c>
      <c r="T552" s="39">
        <f t="shared" si="117"/>
        <v>1</v>
      </c>
      <c r="U552" s="39">
        <f t="shared" si="118"/>
        <v>0.70710678118654757</v>
      </c>
      <c r="V552" s="39"/>
      <c r="W552" s="39">
        <f t="shared" si="123"/>
        <v>6.5</v>
      </c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ht="90" x14ac:dyDescent="0.2">
      <c r="A553" s="4" t="s">
        <v>1457</v>
      </c>
      <c r="B553" s="4" t="s">
        <v>1458</v>
      </c>
      <c r="C553" s="4" t="s">
        <v>1459</v>
      </c>
      <c r="D553" s="4" t="s">
        <v>40</v>
      </c>
      <c r="E553" s="4" t="s">
        <v>210</v>
      </c>
      <c r="F553" s="4">
        <v>27629150</v>
      </c>
      <c r="G553" s="69">
        <v>5</v>
      </c>
      <c r="H553" s="5">
        <v>5</v>
      </c>
      <c r="I553" s="69">
        <v>0</v>
      </c>
      <c r="J553" s="5">
        <v>3</v>
      </c>
      <c r="K553" s="70"/>
      <c r="L553" s="70"/>
      <c r="M553" s="69">
        <v>5</v>
      </c>
      <c r="N553" s="5">
        <v>5</v>
      </c>
      <c r="O553" s="69">
        <v>4</v>
      </c>
      <c r="P553" s="5">
        <v>4</v>
      </c>
      <c r="Q553" s="69">
        <f t="shared" si="124"/>
        <v>14</v>
      </c>
      <c r="R553" s="119">
        <f t="shared" si="125"/>
        <v>17</v>
      </c>
      <c r="S553" s="77">
        <f t="shared" si="116"/>
        <v>15.5</v>
      </c>
      <c r="T553" s="39">
        <f t="shared" si="117"/>
        <v>3</v>
      </c>
      <c r="U553" s="39">
        <f t="shared" si="118"/>
        <v>2.1213203435596424</v>
      </c>
      <c r="V553" s="39"/>
      <c r="W553" s="39">
        <f t="shared" si="123"/>
        <v>15.5</v>
      </c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1:33" ht="75" x14ac:dyDescent="0.2">
      <c r="A554" s="5" t="s">
        <v>1460</v>
      </c>
      <c r="B554" s="4" t="s">
        <v>1461</v>
      </c>
      <c r="C554" s="4" t="s">
        <v>432</v>
      </c>
      <c r="D554" s="5" t="s">
        <v>27</v>
      </c>
      <c r="E554" s="4" t="s">
        <v>210</v>
      </c>
      <c r="F554" s="4">
        <v>27658948</v>
      </c>
      <c r="G554" s="69">
        <v>5</v>
      </c>
      <c r="H554" s="5">
        <v>4</v>
      </c>
      <c r="I554" s="69">
        <v>0</v>
      </c>
      <c r="J554" s="5">
        <v>0</v>
      </c>
      <c r="K554" s="70"/>
      <c r="L554" s="70"/>
      <c r="M554" s="69">
        <v>5</v>
      </c>
      <c r="N554" s="5">
        <v>5</v>
      </c>
      <c r="O554" s="69">
        <v>3</v>
      </c>
      <c r="P554" s="5">
        <v>4</v>
      </c>
      <c r="Q554" s="69">
        <f t="shared" si="124"/>
        <v>13</v>
      </c>
      <c r="R554" s="119">
        <f t="shared" si="125"/>
        <v>13</v>
      </c>
      <c r="S554" s="77">
        <f t="shared" si="116"/>
        <v>13</v>
      </c>
      <c r="T554" s="39">
        <f t="shared" si="117"/>
        <v>0</v>
      </c>
      <c r="U554" s="39">
        <f t="shared" si="118"/>
        <v>0</v>
      </c>
      <c r="V554" s="39"/>
      <c r="W554" s="39">
        <f t="shared" si="123"/>
        <v>13</v>
      </c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1:33" ht="90" x14ac:dyDescent="0.2">
      <c r="A555" s="4" t="s">
        <v>1462</v>
      </c>
      <c r="B555" s="4" t="s">
        <v>1463</v>
      </c>
      <c r="C555" s="4" t="s">
        <v>1464</v>
      </c>
      <c r="D555" s="4" t="s">
        <v>36</v>
      </c>
      <c r="E555" s="4" t="s">
        <v>210</v>
      </c>
      <c r="F555" s="4">
        <v>27616269</v>
      </c>
      <c r="G555" s="69">
        <v>5</v>
      </c>
      <c r="H555" s="5">
        <v>4</v>
      </c>
      <c r="I555" s="69">
        <v>0</v>
      </c>
      <c r="J555" s="5">
        <v>0</v>
      </c>
      <c r="K555" s="70"/>
      <c r="L555" s="70"/>
      <c r="M555" s="69">
        <v>0</v>
      </c>
      <c r="N555" s="5">
        <v>4</v>
      </c>
      <c r="O555" s="69">
        <v>3</v>
      </c>
      <c r="P555" s="5">
        <v>3</v>
      </c>
      <c r="Q555" s="69">
        <f t="shared" si="124"/>
        <v>8</v>
      </c>
      <c r="R555" s="119">
        <f t="shared" si="125"/>
        <v>11</v>
      </c>
      <c r="S555" s="77">
        <f t="shared" si="116"/>
        <v>9.5</v>
      </c>
      <c r="T555" s="39">
        <f t="shared" si="117"/>
        <v>3</v>
      </c>
      <c r="U555" s="39">
        <f t="shared" si="118"/>
        <v>2.1213203435596424</v>
      </c>
      <c r="V555" s="39"/>
      <c r="W555" s="39">
        <f>S555</f>
        <v>9.5</v>
      </c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1:33" ht="75" x14ac:dyDescent="0.2">
      <c r="A556" s="4" t="s">
        <v>1465</v>
      </c>
      <c r="B556" s="4" t="s">
        <v>1466</v>
      </c>
      <c r="C556" s="4" t="s">
        <v>299</v>
      </c>
      <c r="D556" s="4" t="s">
        <v>36</v>
      </c>
      <c r="E556" s="4" t="s">
        <v>210</v>
      </c>
      <c r="F556" s="4">
        <v>27650759</v>
      </c>
      <c r="G556" s="69">
        <v>5</v>
      </c>
      <c r="H556" s="5">
        <v>5</v>
      </c>
      <c r="I556" s="69">
        <v>2</v>
      </c>
      <c r="J556" s="5">
        <v>4</v>
      </c>
      <c r="K556" s="70"/>
      <c r="L556" s="70"/>
      <c r="M556" s="69">
        <v>4</v>
      </c>
      <c r="N556" s="5">
        <v>5</v>
      </c>
      <c r="O556" s="69">
        <v>3</v>
      </c>
      <c r="P556" s="5">
        <v>5</v>
      </c>
      <c r="Q556" s="69">
        <f t="shared" si="124"/>
        <v>14</v>
      </c>
      <c r="R556" s="119">
        <f t="shared" si="125"/>
        <v>19</v>
      </c>
      <c r="S556" s="77">
        <f t="shared" si="116"/>
        <v>16.5</v>
      </c>
      <c r="T556" s="39">
        <f t="shared" si="117"/>
        <v>5</v>
      </c>
      <c r="U556" s="39">
        <f t="shared" si="118"/>
        <v>3.5355339059327378</v>
      </c>
      <c r="V556" s="39"/>
      <c r="W556" s="39">
        <f t="shared" ref="W556:W562" si="126">S556</f>
        <v>16.5</v>
      </c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1:33" ht="120" x14ac:dyDescent="0.2">
      <c r="A557" s="4" t="s">
        <v>1467</v>
      </c>
      <c r="B557" s="4" t="s">
        <v>1468</v>
      </c>
      <c r="C557" s="4" t="s">
        <v>278</v>
      </c>
      <c r="D557" s="4" t="s">
        <v>40</v>
      </c>
      <c r="E557" s="4" t="s">
        <v>210</v>
      </c>
      <c r="F557" s="4">
        <v>27659869</v>
      </c>
      <c r="G557" s="69">
        <v>5</v>
      </c>
      <c r="H557" s="5">
        <v>5</v>
      </c>
      <c r="I557" s="76">
        <v>2</v>
      </c>
      <c r="J557" s="5">
        <v>3</v>
      </c>
      <c r="K557" s="70"/>
      <c r="L557" s="70"/>
      <c r="M557" s="69">
        <v>5</v>
      </c>
      <c r="N557" s="5">
        <v>4</v>
      </c>
      <c r="O557" s="69">
        <v>5</v>
      </c>
      <c r="P557" s="5">
        <v>3</v>
      </c>
      <c r="Q557" s="69">
        <f t="shared" si="124"/>
        <v>17</v>
      </c>
      <c r="R557" s="119">
        <f t="shared" si="125"/>
        <v>15</v>
      </c>
      <c r="S557" s="77">
        <f t="shared" si="116"/>
        <v>16</v>
      </c>
      <c r="T557" s="39">
        <f t="shared" si="117"/>
        <v>2</v>
      </c>
      <c r="U557" s="39">
        <f t="shared" si="118"/>
        <v>1.4142135623730951</v>
      </c>
      <c r="V557" s="39"/>
      <c r="W557" s="39">
        <f t="shared" si="126"/>
        <v>16</v>
      </c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ht="60" x14ac:dyDescent="0.2">
      <c r="A558" s="4" t="s">
        <v>1469</v>
      </c>
      <c r="B558" s="4" t="s">
        <v>1470</v>
      </c>
      <c r="C558" s="4" t="s">
        <v>1471</v>
      </c>
      <c r="D558" s="4" t="s">
        <v>36</v>
      </c>
      <c r="E558" s="4" t="s">
        <v>210</v>
      </c>
      <c r="F558" s="4">
        <v>27757795</v>
      </c>
      <c r="G558" s="69">
        <v>5</v>
      </c>
      <c r="H558" s="5">
        <v>5</v>
      </c>
      <c r="I558" s="76">
        <v>0</v>
      </c>
      <c r="J558" s="5">
        <v>0</v>
      </c>
      <c r="K558" s="70"/>
      <c r="L558" s="70"/>
      <c r="M558" s="69">
        <v>2</v>
      </c>
      <c r="N558" s="5">
        <v>3</v>
      </c>
      <c r="O558" s="69">
        <v>2</v>
      </c>
      <c r="P558" s="5">
        <v>1</v>
      </c>
      <c r="Q558" s="69">
        <f t="shared" si="124"/>
        <v>9</v>
      </c>
      <c r="R558" s="119">
        <f t="shared" si="125"/>
        <v>9</v>
      </c>
      <c r="S558" s="77">
        <f t="shared" si="116"/>
        <v>9</v>
      </c>
      <c r="T558" s="39">
        <f t="shared" si="117"/>
        <v>0</v>
      </c>
      <c r="U558" s="39">
        <f t="shared" si="118"/>
        <v>0</v>
      </c>
      <c r="V558" s="39"/>
      <c r="W558" s="39">
        <f t="shared" si="126"/>
        <v>9</v>
      </c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ht="75" x14ac:dyDescent="0.2">
      <c r="A559" s="4" t="s">
        <v>1472</v>
      </c>
      <c r="B559" s="4" t="s">
        <v>1473</v>
      </c>
      <c r="C559" s="4" t="s">
        <v>533</v>
      </c>
      <c r="D559" s="4" t="s">
        <v>40</v>
      </c>
      <c r="E559" s="4" t="s">
        <v>210</v>
      </c>
      <c r="F559" s="4">
        <v>27690735</v>
      </c>
      <c r="G559" s="69">
        <v>5</v>
      </c>
      <c r="H559" s="5">
        <v>5</v>
      </c>
      <c r="I559" s="69">
        <v>4</v>
      </c>
      <c r="J559" s="5">
        <v>3</v>
      </c>
      <c r="K559" s="70"/>
      <c r="L559" s="70"/>
      <c r="M559" s="69">
        <v>5</v>
      </c>
      <c r="N559" s="5">
        <v>5</v>
      </c>
      <c r="O559" s="69">
        <v>4</v>
      </c>
      <c r="P559" s="5">
        <v>5</v>
      </c>
      <c r="Q559" s="69">
        <f t="shared" si="124"/>
        <v>18</v>
      </c>
      <c r="R559" s="119">
        <f t="shared" si="125"/>
        <v>18</v>
      </c>
      <c r="S559" s="77">
        <f t="shared" si="116"/>
        <v>18</v>
      </c>
      <c r="T559" s="39">
        <f t="shared" ref="T559:T590" si="127">ABS(Q559-R559)</f>
        <v>0</v>
      </c>
      <c r="U559" s="39">
        <f t="shared" ref="U559:U590" si="128">STDEV(Q559:R559)</f>
        <v>0</v>
      </c>
      <c r="V559" s="39"/>
      <c r="W559" s="39">
        <f t="shared" si="126"/>
        <v>18</v>
      </c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1:33" ht="45" x14ac:dyDescent="0.2">
      <c r="A560" s="4" t="s">
        <v>1474</v>
      </c>
      <c r="B560" s="4" t="s">
        <v>1475</v>
      </c>
      <c r="C560" s="4" t="s">
        <v>1476</v>
      </c>
      <c r="D560" s="4" t="s">
        <v>40</v>
      </c>
      <c r="E560" s="4" t="s">
        <v>210</v>
      </c>
      <c r="F560" s="4">
        <v>27749266</v>
      </c>
      <c r="G560" s="69">
        <v>5</v>
      </c>
      <c r="H560" s="5">
        <v>5</v>
      </c>
      <c r="I560" s="69">
        <v>3</v>
      </c>
      <c r="J560" s="5">
        <v>0</v>
      </c>
      <c r="K560" s="70"/>
      <c r="L560" s="70"/>
      <c r="M560" s="69">
        <v>5</v>
      </c>
      <c r="N560" s="5">
        <v>3</v>
      </c>
      <c r="O560" s="69">
        <v>4</v>
      </c>
      <c r="P560" s="5">
        <v>5</v>
      </c>
      <c r="Q560" s="69">
        <f t="shared" si="124"/>
        <v>17</v>
      </c>
      <c r="R560" s="119">
        <f t="shared" si="125"/>
        <v>13</v>
      </c>
      <c r="S560" s="77">
        <f t="shared" si="116"/>
        <v>15</v>
      </c>
      <c r="T560" s="39">
        <f t="shared" si="127"/>
        <v>4</v>
      </c>
      <c r="U560" s="39">
        <f t="shared" si="128"/>
        <v>2.8284271247461903</v>
      </c>
      <c r="V560" s="39"/>
      <c r="W560" s="39">
        <f t="shared" si="126"/>
        <v>15</v>
      </c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1:33" ht="30" x14ac:dyDescent="0.2">
      <c r="A561" s="4" t="s">
        <v>1477</v>
      </c>
      <c r="B561" s="4" t="s">
        <v>1478</v>
      </c>
      <c r="C561" s="4" t="s">
        <v>1479</v>
      </c>
      <c r="D561" s="4" t="s">
        <v>40</v>
      </c>
      <c r="E561" s="4" t="s">
        <v>210</v>
      </c>
      <c r="F561" s="4">
        <v>27713882</v>
      </c>
      <c r="G561" s="69">
        <v>4</v>
      </c>
      <c r="H561" s="5">
        <v>5</v>
      </c>
      <c r="I561" s="69">
        <v>0</v>
      </c>
      <c r="J561" s="5">
        <v>0</v>
      </c>
      <c r="K561" s="70"/>
      <c r="L561" s="70"/>
      <c r="M561" s="69">
        <v>2</v>
      </c>
      <c r="N561" s="5">
        <v>3</v>
      </c>
      <c r="O561" s="69">
        <v>2</v>
      </c>
      <c r="P561" s="5">
        <v>2</v>
      </c>
      <c r="Q561" s="69">
        <f t="shared" si="124"/>
        <v>8</v>
      </c>
      <c r="R561" s="119">
        <f t="shared" si="125"/>
        <v>10</v>
      </c>
      <c r="S561" s="77">
        <f t="shared" si="116"/>
        <v>9</v>
      </c>
      <c r="T561" s="39">
        <f t="shared" si="127"/>
        <v>2</v>
      </c>
      <c r="U561" s="39">
        <f t="shared" si="128"/>
        <v>1.4142135623730951</v>
      </c>
      <c r="V561" s="39"/>
      <c r="W561" s="39">
        <f t="shared" si="126"/>
        <v>9</v>
      </c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1:33" ht="75" x14ac:dyDescent="0.2">
      <c r="A562" s="5" t="s">
        <v>1480</v>
      </c>
      <c r="B562" s="4" t="s">
        <v>1481</v>
      </c>
      <c r="C562" s="4" t="s">
        <v>189</v>
      </c>
      <c r="D562" s="4" t="s">
        <v>36</v>
      </c>
      <c r="E562" s="4" t="s">
        <v>210</v>
      </c>
      <c r="F562" s="4">
        <v>27021935</v>
      </c>
      <c r="G562" s="69">
        <v>4</v>
      </c>
      <c r="H562" s="5">
        <v>5</v>
      </c>
      <c r="I562" s="69">
        <v>1</v>
      </c>
      <c r="J562" s="5">
        <v>0</v>
      </c>
      <c r="K562" s="70"/>
      <c r="L562" s="70"/>
      <c r="M562" s="69">
        <v>4</v>
      </c>
      <c r="N562" s="5">
        <v>3</v>
      </c>
      <c r="O562" s="69">
        <v>4</v>
      </c>
      <c r="P562" s="5">
        <v>5</v>
      </c>
      <c r="Q562" s="69">
        <f t="shared" si="124"/>
        <v>13</v>
      </c>
      <c r="R562" s="119">
        <f t="shared" si="125"/>
        <v>13</v>
      </c>
      <c r="S562" s="77">
        <f t="shared" si="116"/>
        <v>13</v>
      </c>
      <c r="T562" s="39">
        <f t="shared" si="127"/>
        <v>0</v>
      </c>
      <c r="U562" s="39">
        <f t="shared" si="128"/>
        <v>0</v>
      </c>
      <c r="V562" s="39"/>
      <c r="W562" s="39">
        <f t="shared" si="126"/>
        <v>13</v>
      </c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1:33" ht="120" x14ac:dyDescent="0.2">
      <c r="A563" s="4" t="s">
        <v>1895</v>
      </c>
      <c r="B563" s="4" t="s">
        <v>1482</v>
      </c>
      <c r="C563" s="4" t="s">
        <v>233</v>
      </c>
      <c r="D563" s="4" t="s">
        <v>27</v>
      </c>
      <c r="E563" s="4" t="s">
        <v>210</v>
      </c>
      <c r="F563" s="4">
        <v>27581947</v>
      </c>
      <c r="G563" s="69">
        <v>5</v>
      </c>
      <c r="H563" s="68">
        <v>5</v>
      </c>
      <c r="I563" s="69">
        <v>5</v>
      </c>
      <c r="J563" s="5">
        <v>5</v>
      </c>
      <c r="K563" s="120"/>
      <c r="L563" s="120"/>
      <c r="M563" s="69">
        <v>4</v>
      </c>
      <c r="N563" s="5">
        <v>5</v>
      </c>
      <c r="O563" s="69">
        <v>2</v>
      </c>
      <c r="P563" s="5">
        <v>4</v>
      </c>
      <c r="Q563" s="69">
        <f t="shared" si="124"/>
        <v>16</v>
      </c>
      <c r="R563" s="119">
        <f t="shared" si="125"/>
        <v>19</v>
      </c>
      <c r="S563" s="77">
        <f t="shared" si="116"/>
        <v>17.5</v>
      </c>
      <c r="T563" s="39">
        <f t="shared" si="127"/>
        <v>3</v>
      </c>
      <c r="U563" s="39">
        <f t="shared" si="128"/>
        <v>2.1213203435596424</v>
      </c>
      <c r="V563" s="39"/>
      <c r="W563" s="39">
        <f>S563</f>
        <v>17.5</v>
      </c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1:33" ht="90" x14ac:dyDescent="0.2">
      <c r="A564" s="4" t="s">
        <v>1896</v>
      </c>
      <c r="B564" s="4" t="s">
        <v>1483</v>
      </c>
      <c r="C564" s="4" t="s">
        <v>1484</v>
      </c>
      <c r="D564" s="4" t="s">
        <v>36</v>
      </c>
      <c r="E564" s="4" t="s">
        <v>210</v>
      </c>
      <c r="F564" s="4">
        <v>27551726</v>
      </c>
      <c r="G564" s="69">
        <v>3</v>
      </c>
      <c r="H564" s="5">
        <v>5</v>
      </c>
      <c r="I564" s="69">
        <v>0</v>
      </c>
      <c r="J564" s="5">
        <v>0</v>
      </c>
      <c r="K564" s="70"/>
      <c r="L564" s="70"/>
      <c r="M564" s="69">
        <v>4</v>
      </c>
      <c r="N564" s="5">
        <v>3</v>
      </c>
      <c r="O564" s="69">
        <v>2</v>
      </c>
      <c r="P564" s="5">
        <v>3</v>
      </c>
      <c r="Q564" s="69">
        <f t="shared" si="124"/>
        <v>9</v>
      </c>
      <c r="R564" s="119">
        <f t="shared" si="125"/>
        <v>11</v>
      </c>
      <c r="S564" s="77">
        <f t="shared" si="116"/>
        <v>10</v>
      </c>
      <c r="T564" s="39">
        <f t="shared" si="127"/>
        <v>2</v>
      </c>
      <c r="U564" s="39">
        <f t="shared" si="128"/>
        <v>1.4142135623730951</v>
      </c>
      <c r="V564" s="39"/>
      <c r="W564" s="39">
        <f t="shared" ref="W564:W568" si="129">S564</f>
        <v>10</v>
      </c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1:33" ht="105" x14ac:dyDescent="0.2">
      <c r="A565" s="4" t="s">
        <v>1897</v>
      </c>
      <c r="B565" s="4" t="s">
        <v>1706</v>
      </c>
      <c r="C565" s="4" t="s">
        <v>1485</v>
      </c>
      <c r="D565" s="4" t="s">
        <v>36</v>
      </c>
      <c r="E565" s="4" t="s">
        <v>210</v>
      </c>
      <c r="F565" s="4">
        <v>27568068</v>
      </c>
      <c r="G565" s="69">
        <v>5</v>
      </c>
      <c r="H565" s="5">
        <v>5</v>
      </c>
      <c r="I565" s="69">
        <v>1</v>
      </c>
      <c r="J565" s="5">
        <v>2</v>
      </c>
      <c r="K565" s="70"/>
      <c r="L565" s="70"/>
      <c r="M565" s="69">
        <v>4</v>
      </c>
      <c r="N565" s="5">
        <v>4</v>
      </c>
      <c r="O565" s="69">
        <v>2</v>
      </c>
      <c r="P565" s="5">
        <v>4</v>
      </c>
      <c r="Q565" s="69">
        <f t="shared" si="124"/>
        <v>12</v>
      </c>
      <c r="R565" s="119">
        <f t="shared" si="125"/>
        <v>15</v>
      </c>
      <c r="S565" s="77">
        <f t="shared" si="116"/>
        <v>13.5</v>
      </c>
      <c r="T565" s="39">
        <f t="shared" si="127"/>
        <v>3</v>
      </c>
      <c r="U565" s="39">
        <f t="shared" si="128"/>
        <v>2.1213203435596424</v>
      </c>
      <c r="V565" s="39"/>
      <c r="W565" s="39">
        <f t="shared" si="129"/>
        <v>13.5</v>
      </c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1:33" ht="90" x14ac:dyDescent="0.2">
      <c r="A566" s="4" t="s">
        <v>1898</v>
      </c>
      <c r="B566" s="4" t="s">
        <v>1486</v>
      </c>
      <c r="C566" s="4" t="s">
        <v>1487</v>
      </c>
      <c r="D566" s="4" t="s">
        <v>27</v>
      </c>
      <c r="E566" s="4" t="s">
        <v>210</v>
      </c>
      <c r="F566" s="4">
        <v>27524456</v>
      </c>
      <c r="G566" s="69">
        <v>3</v>
      </c>
      <c r="H566" s="5">
        <v>5</v>
      </c>
      <c r="I566" s="69">
        <v>1</v>
      </c>
      <c r="J566" s="5">
        <v>1</v>
      </c>
      <c r="K566" s="70"/>
      <c r="L566" s="70"/>
      <c r="M566" s="69">
        <v>4</v>
      </c>
      <c r="N566" s="5">
        <v>5</v>
      </c>
      <c r="O566" s="69">
        <v>3</v>
      </c>
      <c r="P566" s="5">
        <v>3</v>
      </c>
      <c r="Q566" s="69">
        <f t="shared" si="124"/>
        <v>11</v>
      </c>
      <c r="R566" s="119">
        <f t="shared" si="125"/>
        <v>14</v>
      </c>
      <c r="S566" s="77">
        <f t="shared" si="116"/>
        <v>12.5</v>
      </c>
      <c r="T566" s="39">
        <f t="shared" si="127"/>
        <v>3</v>
      </c>
      <c r="U566" s="39">
        <f t="shared" si="128"/>
        <v>2.1213203435596424</v>
      </c>
      <c r="V566" s="39"/>
      <c r="W566" s="39">
        <f t="shared" si="129"/>
        <v>12.5</v>
      </c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1:33" ht="45" x14ac:dyDescent="0.2">
      <c r="A567" s="4" t="s">
        <v>1899</v>
      </c>
      <c r="B567" s="4" t="s">
        <v>1488</v>
      </c>
      <c r="C567" s="4" t="s">
        <v>1487</v>
      </c>
      <c r="D567" s="4" t="s">
        <v>40</v>
      </c>
      <c r="E567" s="4" t="s">
        <v>210</v>
      </c>
      <c r="F567" s="4">
        <v>27524455</v>
      </c>
      <c r="G567" s="69">
        <v>3</v>
      </c>
      <c r="H567" s="5">
        <v>5</v>
      </c>
      <c r="I567" s="69">
        <v>1</v>
      </c>
      <c r="J567" s="73">
        <v>1</v>
      </c>
      <c r="K567" s="70"/>
      <c r="L567" s="70"/>
      <c r="M567" s="69">
        <v>4</v>
      </c>
      <c r="N567" s="5">
        <v>5</v>
      </c>
      <c r="O567" s="69">
        <v>4</v>
      </c>
      <c r="P567" s="5">
        <v>4</v>
      </c>
      <c r="Q567" s="69">
        <f t="shared" si="124"/>
        <v>12</v>
      </c>
      <c r="R567" s="119">
        <f t="shared" si="125"/>
        <v>15</v>
      </c>
      <c r="S567" s="77">
        <f t="shared" si="116"/>
        <v>13.5</v>
      </c>
      <c r="T567" s="39">
        <f t="shared" si="127"/>
        <v>3</v>
      </c>
      <c r="U567" s="39">
        <f t="shared" si="128"/>
        <v>2.1213203435596424</v>
      </c>
      <c r="V567" s="39"/>
      <c r="W567" s="39">
        <f t="shared" si="129"/>
        <v>13.5</v>
      </c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1:33" ht="90" x14ac:dyDescent="0.2">
      <c r="A568" s="4" t="s">
        <v>1489</v>
      </c>
      <c r="B568" s="4" t="s">
        <v>1490</v>
      </c>
      <c r="C568" s="4" t="s">
        <v>422</v>
      </c>
      <c r="D568" s="4" t="s">
        <v>27</v>
      </c>
      <c r="E568" s="4" t="s">
        <v>210</v>
      </c>
      <c r="F568" s="4">
        <v>27354259</v>
      </c>
      <c r="G568" s="69">
        <v>5</v>
      </c>
      <c r="H568" s="5">
        <v>4</v>
      </c>
      <c r="I568" s="69">
        <v>0</v>
      </c>
      <c r="J568" s="5">
        <v>1</v>
      </c>
      <c r="K568" s="70"/>
      <c r="L568" s="70"/>
      <c r="M568" s="69">
        <v>4</v>
      </c>
      <c r="N568" s="5">
        <v>4</v>
      </c>
      <c r="O568" s="69">
        <v>4</v>
      </c>
      <c r="P568" s="5">
        <v>4</v>
      </c>
      <c r="Q568" s="69">
        <f t="shared" si="124"/>
        <v>13</v>
      </c>
      <c r="R568" s="119">
        <f t="shared" si="125"/>
        <v>13</v>
      </c>
      <c r="S568" s="77">
        <f t="shared" si="116"/>
        <v>13</v>
      </c>
      <c r="T568" s="39">
        <f t="shared" si="127"/>
        <v>0</v>
      </c>
      <c r="U568" s="39">
        <f t="shared" si="128"/>
        <v>0</v>
      </c>
      <c r="V568" s="39"/>
      <c r="W568" s="39">
        <f t="shared" si="129"/>
        <v>13</v>
      </c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1:33" ht="150" x14ac:dyDescent="0.2">
      <c r="A569" s="4" t="s">
        <v>1900</v>
      </c>
      <c r="B569" s="4" t="s">
        <v>1491</v>
      </c>
      <c r="C569" s="4" t="s">
        <v>1492</v>
      </c>
      <c r="D569" s="4" t="s">
        <v>40</v>
      </c>
      <c r="E569" s="4" t="s">
        <v>210</v>
      </c>
      <c r="F569" s="4">
        <v>27537761</v>
      </c>
      <c r="G569" s="69">
        <v>5</v>
      </c>
      <c r="H569" s="5">
        <v>5</v>
      </c>
      <c r="I569" s="69">
        <v>3</v>
      </c>
      <c r="J569" s="5">
        <v>3</v>
      </c>
      <c r="K569" s="70"/>
      <c r="L569" s="70"/>
      <c r="M569" s="69">
        <v>5</v>
      </c>
      <c r="N569" s="5">
        <v>5</v>
      </c>
      <c r="O569" s="69">
        <v>3</v>
      </c>
      <c r="P569" s="5">
        <v>4</v>
      </c>
      <c r="Q569" s="69">
        <f t="shared" si="124"/>
        <v>16</v>
      </c>
      <c r="R569" s="119">
        <f t="shared" si="125"/>
        <v>17</v>
      </c>
      <c r="S569" s="77">
        <f t="shared" si="116"/>
        <v>16.5</v>
      </c>
      <c r="T569" s="39">
        <f t="shared" si="127"/>
        <v>1</v>
      </c>
      <c r="U569" s="39">
        <f t="shared" si="128"/>
        <v>0.70710678118654757</v>
      </c>
      <c r="V569" s="39"/>
      <c r="W569" s="39">
        <f>S569</f>
        <v>16.5</v>
      </c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1:33" ht="45" x14ac:dyDescent="0.2">
      <c r="A570" s="4" t="s">
        <v>1901</v>
      </c>
      <c r="B570" s="4" t="s">
        <v>1494</v>
      </c>
      <c r="C570" s="4" t="s">
        <v>1406</v>
      </c>
      <c r="D570" s="4" t="s">
        <v>27</v>
      </c>
      <c r="E570" s="4" t="s">
        <v>210</v>
      </c>
      <c r="F570" s="4">
        <v>27405748</v>
      </c>
      <c r="G570" s="69">
        <v>5</v>
      </c>
      <c r="H570" s="5">
        <v>4</v>
      </c>
      <c r="I570" s="69">
        <v>0</v>
      </c>
      <c r="J570" s="5">
        <v>1</v>
      </c>
      <c r="K570" s="70"/>
      <c r="L570" s="70"/>
      <c r="M570" s="69">
        <v>3</v>
      </c>
      <c r="N570" s="5">
        <v>3</v>
      </c>
      <c r="O570" s="69">
        <v>0</v>
      </c>
      <c r="P570" s="5">
        <v>2</v>
      </c>
      <c r="Q570" s="69">
        <f t="shared" si="124"/>
        <v>8</v>
      </c>
      <c r="R570" s="119">
        <f t="shared" si="125"/>
        <v>10</v>
      </c>
      <c r="S570" s="77">
        <f t="shared" si="116"/>
        <v>9</v>
      </c>
      <c r="T570" s="39">
        <f t="shared" si="127"/>
        <v>2</v>
      </c>
      <c r="U570" s="39">
        <f t="shared" si="128"/>
        <v>1.4142135623730951</v>
      </c>
      <c r="V570" s="39"/>
      <c r="W570" s="39">
        <f t="shared" ref="W570:W575" si="130">S570</f>
        <v>9</v>
      </c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</row>
    <row r="571" spans="1:33" ht="75" x14ac:dyDescent="0.2">
      <c r="A571" s="4" t="s">
        <v>1902</v>
      </c>
      <c r="B571" s="4" t="s">
        <v>1495</v>
      </c>
      <c r="C571" s="4" t="s">
        <v>1496</v>
      </c>
      <c r="D571" s="4" t="s">
        <v>40</v>
      </c>
      <c r="E571" s="4" t="s">
        <v>210</v>
      </c>
      <c r="F571" s="4">
        <v>27324344</v>
      </c>
      <c r="G571" s="69">
        <v>2</v>
      </c>
      <c r="H571" s="5">
        <v>5</v>
      </c>
      <c r="I571" s="69">
        <v>0</v>
      </c>
      <c r="J571" s="5">
        <v>1</v>
      </c>
      <c r="K571" s="70"/>
      <c r="L571" s="70"/>
      <c r="M571" s="69">
        <v>5</v>
      </c>
      <c r="N571" s="5">
        <v>5</v>
      </c>
      <c r="O571" s="69">
        <v>4</v>
      </c>
      <c r="P571" s="5">
        <v>4</v>
      </c>
      <c r="Q571" s="69">
        <f t="shared" si="124"/>
        <v>11</v>
      </c>
      <c r="R571" s="119">
        <f t="shared" si="125"/>
        <v>15</v>
      </c>
      <c r="S571" s="77">
        <f t="shared" si="116"/>
        <v>13</v>
      </c>
      <c r="T571" s="39">
        <f t="shared" si="127"/>
        <v>4</v>
      </c>
      <c r="U571" s="39">
        <f t="shared" si="128"/>
        <v>2.8284271247461903</v>
      </c>
      <c r="V571" s="39"/>
      <c r="W571" s="39">
        <f t="shared" si="130"/>
        <v>13</v>
      </c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1:33" ht="75" x14ac:dyDescent="0.2">
      <c r="A572" s="4" t="s">
        <v>1584</v>
      </c>
      <c r="B572" s="4" t="s">
        <v>1585</v>
      </c>
      <c r="C572" s="4" t="s">
        <v>32</v>
      </c>
      <c r="D572" s="4" t="s">
        <v>36</v>
      </c>
      <c r="E572" s="4" t="s">
        <v>89</v>
      </c>
      <c r="F572" s="4">
        <v>27938450</v>
      </c>
      <c r="G572" s="70"/>
      <c r="H572" s="70"/>
      <c r="I572" s="69">
        <v>2</v>
      </c>
      <c r="J572" s="5">
        <v>2</v>
      </c>
      <c r="K572" s="69">
        <v>1</v>
      </c>
      <c r="L572" s="5">
        <v>1</v>
      </c>
      <c r="M572" s="69">
        <v>2</v>
      </c>
      <c r="N572" s="5">
        <v>3</v>
      </c>
      <c r="O572" s="69">
        <v>1</v>
      </c>
      <c r="P572" s="5">
        <v>2</v>
      </c>
      <c r="Q572" s="69">
        <v>6</v>
      </c>
      <c r="R572" s="4">
        <f t="shared" ref="R572:R582" si="131">SUM(P572,N572,L572,J572)</f>
        <v>8</v>
      </c>
      <c r="S572" s="77">
        <f t="shared" ref="S572:S592" si="132">AVERAGE(Q572:R572)</f>
        <v>7</v>
      </c>
      <c r="T572" s="39">
        <f t="shared" si="127"/>
        <v>2</v>
      </c>
      <c r="U572" s="39">
        <f t="shared" si="128"/>
        <v>1.4142135623730951</v>
      </c>
      <c r="V572" s="39"/>
      <c r="W572" s="39">
        <f t="shared" si="130"/>
        <v>7</v>
      </c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1:33" ht="75" x14ac:dyDescent="0.2">
      <c r="A573" s="4" t="s">
        <v>1586</v>
      </c>
      <c r="B573" s="121" t="s">
        <v>1587</v>
      </c>
      <c r="C573" s="4" t="s">
        <v>514</v>
      </c>
      <c r="D573" s="4" t="s">
        <v>36</v>
      </c>
      <c r="E573" s="4" t="s">
        <v>28</v>
      </c>
      <c r="F573" s="4">
        <v>27931998</v>
      </c>
      <c r="G573" s="70"/>
      <c r="H573" s="70"/>
      <c r="I573" s="69">
        <v>2</v>
      </c>
      <c r="J573" s="5">
        <v>1</v>
      </c>
      <c r="K573" s="69">
        <v>5</v>
      </c>
      <c r="L573" s="5">
        <v>3</v>
      </c>
      <c r="M573" s="69">
        <v>3</v>
      </c>
      <c r="N573" s="5">
        <v>3</v>
      </c>
      <c r="O573" s="69">
        <v>2</v>
      </c>
      <c r="P573" s="5">
        <v>2</v>
      </c>
      <c r="Q573" s="69">
        <v>12</v>
      </c>
      <c r="R573" s="4">
        <f t="shared" si="131"/>
        <v>9</v>
      </c>
      <c r="S573" s="77">
        <f t="shared" si="132"/>
        <v>10.5</v>
      </c>
      <c r="T573" s="39">
        <f t="shared" si="127"/>
        <v>3</v>
      </c>
      <c r="U573" s="39">
        <f t="shared" si="128"/>
        <v>2.1213203435596424</v>
      </c>
      <c r="V573" s="39"/>
      <c r="W573" s="39">
        <f t="shared" si="130"/>
        <v>10.5</v>
      </c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1:33" ht="75" x14ac:dyDescent="0.2">
      <c r="A574" s="4" t="s">
        <v>1588</v>
      </c>
      <c r="B574" s="4" t="s">
        <v>1589</v>
      </c>
      <c r="C574" s="4" t="s">
        <v>1590</v>
      </c>
      <c r="D574" s="4" t="s">
        <v>36</v>
      </c>
      <c r="E574" s="4" t="s">
        <v>28</v>
      </c>
      <c r="F574" s="4">
        <v>27980596</v>
      </c>
      <c r="G574" s="70"/>
      <c r="H574" s="70"/>
      <c r="I574" s="69">
        <v>1</v>
      </c>
      <c r="J574" s="5">
        <v>2</v>
      </c>
      <c r="K574" s="69">
        <v>4</v>
      </c>
      <c r="L574" s="5">
        <v>5</v>
      </c>
      <c r="M574" s="69">
        <v>4</v>
      </c>
      <c r="N574" s="5">
        <v>4</v>
      </c>
      <c r="O574" s="69">
        <v>2</v>
      </c>
      <c r="P574" s="5">
        <v>2</v>
      </c>
      <c r="Q574" s="69">
        <v>11</v>
      </c>
      <c r="R574" s="4">
        <f t="shared" si="131"/>
        <v>13</v>
      </c>
      <c r="S574" s="77">
        <f t="shared" si="132"/>
        <v>12</v>
      </c>
      <c r="T574" s="39">
        <f t="shared" si="127"/>
        <v>2</v>
      </c>
      <c r="U574" s="39">
        <f t="shared" si="128"/>
        <v>1.4142135623730951</v>
      </c>
      <c r="V574" s="39"/>
      <c r="W574" s="39">
        <f t="shared" si="130"/>
        <v>12</v>
      </c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1:33" ht="90" x14ac:dyDescent="0.2">
      <c r="A575" s="4" t="s">
        <v>1591</v>
      </c>
      <c r="B575" s="4" t="s">
        <v>1592</v>
      </c>
      <c r="C575" s="4" t="s">
        <v>1454</v>
      </c>
      <c r="D575" s="4" t="s">
        <v>36</v>
      </c>
      <c r="E575" s="4" t="s">
        <v>28</v>
      </c>
      <c r="F575" s="4">
        <v>27932291</v>
      </c>
      <c r="G575" s="70"/>
      <c r="H575" s="70"/>
      <c r="I575" s="69">
        <v>3</v>
      </c>
      <c r="J575" s="5">
        <v>2</v>
      </c>
      <c r="K575" s="69">
        <v>5</v>
      </c>
      <c r="L575" s="5">
        <v>5</v>
      </c>
      <c r="M575" s="69">
        <v>2</v>
      </c>
      <c r="N575" s="5">
        <v>1</v>
      </c>
      <c r="O575" s="69">
        <v>1</v>
      </c>
      <c r="P575" s="5">
        <v>1</v>
      </c>
      <c r="Q575" s="69">
        <v>11</v>
      </c>
      <c r="R575" s="4">
        <f t="shared" si="131"/>
        <v>9</v>
      </c>
      <c r="S575" s="77">
        <f t="shared" si="132"/>
        <v>10</v>
      </c>
      <c r="T575" s="39">
        <f t="shared" si="127"/>
        <v>2</v>
      </c>
      <c r="U575" s="39">
        <f t="shared" si="128"/>
        <v>1.4142135623730951</v>
      </c>
      <c r="V575" s="39"/>
      <c r="W575" s="39">
        <f t="shared" si="130"/>
        <v>10</v>
      </c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1:33" ht="105" x14ac:dyDescent="0.2">
      <c r="A576" s="5" t="s">
        <v>1593</v>
      </c>
      <c r="B576" s="5" t="s">
        <v>1594</v>
      </c>
      <c r="C576" s="5" t="s">
        <v>140</v>
      </c>
      <c r="D576" s="5" t="s">
        <v>36</v>
      </c>
      <c r="E576" s="4" t="s">
        <v>28</v>
      </c>
      <c r="F576" s="4">
        <v>27928085</v>
      </c>
      <c r="G576" s="70"/>
      <c r="H576" s="70"/>
      <c r="I576" s="69">
        <v>3</v>
      </c>
      <c r="J576" s="5">
        <v>4</v>
      </c>
      <c r="K576" s="69">
        <v>2</v>
      </c>
      <c r="L576" s="5">
        <v>1</v>
      </c>
      <c r="M576" s="69">
        <v>5</v>
      </c>
      <c r="N576" s="5">
        <v>3</v>
      </c>
      <c r="O576" s="69">
        <v>4</v>
      </c>
      <c r="P576" s="5">
        <v>5</v>
      </c>
      <c r="Q576" s="69">
        <v>14</v>
      </c>
      <c r="R576" s="4">
        <f t="shared" si="131"/>
        <v>13</v>
      </c>
      <c r="S576" s="77">
        <f t="shared" si="132"/>
        <v>13.5</v>
      </c>
      <c r="T576" s="39">
        <f t="shared" si="127"/>
        <v>1</v>
      </c>
      <c r="U576" s="39">
        <f t="shared" si="128"/>
        <v>0.70710678118654757</v>
      </c>
      <c r="V576" s="39"/>
      <c r="W576" s="39">
        <f>S576</f>
        <v>13.5</v>
      </c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1:33" ht="90" x14ac:dyDescent="0.2">
      <c r="A577" s="4" t="s">
        <v>1595</v>
      </c>
      <c r="B577" s="4" t="s">
        <v>1596</v>
      </c>
      <c r="C577" s="4" t="s">
        <v>725</v>
      </c>
      <c r="D577" s="4" t="s">
        <v>40</v>
      </c>
      <c r="E577" s="4" t="s">
        <v>28</v>
      </c>
      <c r="F577" s="4">
        <v>27927871</v>
      </c>
      <c r="G577" s="70"/>
      <c r="H577" s="70"/>
      <c r="I577" s="69">
        <v>4</v>
      </c>
      <c r="J577" s="5">
        <v>4</v>
      </c>
      <c r="K577" s="69">
        <v>5</v>
      </c>
      <c r="L577" s="5">
        <v>5</v>
      </c>
      <c r="M577" s="69">
        <v>2</v>
      </c>
      <c r="N577" s="5">
        <v>3</v>
      </c>
      <c r="O577" s="69">
        <v>1</v>
      </c>
      <c r="P577" s="5">
        <v>1</v>
      </c>
      <c r="Q577" s="69">
        <v>12</v>
      </c>
      <c r="R577" s="4">
        <f t="shared" si="131"/>
        <v>13</v>
      </c>
      <c r="S577" s="77">
        <f t="shared" si="132"/>
        <v>12.5</v>
      </c>
      <c r="T577" s="39">
        <f t="shared" si="127"/>
        <v>1</v>
      </c>
      <c r="U577" s="39">
        <f t="shared" si="128"/>
        <v>0.70710678118654757</v>
      </c>
      <c r="V577" s="39"/>
      <c r="W577" s="39">
        <f t="shared" ref="W577:W582" si="133">S577</f>
        <v>12.5</v>
      </c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1:33" ht="105" x14ac:dyDescent="0.2">
      <c r="A578" s="4" t="s">
        <v>1022</v>
      </c>
      <c r="B578" s="4" t="s">
        <v>1597</v>
      </c>
      <c r="C578" s="4" t="s">
        <v>245</v>
      </c>
      <c r="D578" s="4" t="s">
        <v>40</v>
      </c>
      <c r="E578" s="4" t="s">
        <v>28</v>
      </c>
      <c r="F578" s="4">
        <v>27942016</v>
      </c>
      <c r="G578" s="70"/>
      <c r="H578" s="70"/>
      <c r="I578" s="69">
        <v>3</v>
      </c>
      <c r="J578" s="5">
        <v>4</v>
      </c>
      <c r="K578" s="69">
        <v>4</v>
      </c>
      <c r="L578" s="5">
        <v>5</v>
      </c>
      <c r="M578" s="69">
        <v>2</v>
      </c>
      <c r="N578" s="5">
        <v>3</v>
      </c>
      <c r="O578" s="69">
        <v>1</v>
      </c>
      <c r="P578" s="5">
        <v>3</v>
      </c>
      <c r="Q578" s="69">
        <v>10</v>
      </c>
      <c r="R578" s="4">
        <f t="shared" si="131"/>
        <v>15</v>
      </c>
      <c r="S578" s="77">
        <f t="shared" si="132"/>
        <v>12.5</v>
      </c>
      <c r="T578" s="39">
        <f t="shared" si="127"/>
        <v>5</v>
      </c>
      <c r="U578" s="39">
        <f t="shared" si="128"/>
        <v>3.5355339059327378</v>
      </c>
      <c r="V578" s="39"/>
      <c r="W578" s="39">
        <f t="shared" si="133"/>
        <v>12.5</v>
      </c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1:33" ht="105" x14ac:dyDescent="0.2">
      <c r="A579" s="4" t="s">
        <v>1598</v>
      </c>
      <c r="B579" s="4" t="s">
        <v>1599</v>
      </c>
      <c r="C579" s="4" t="s">
        <v>1334</v>
      </c>
      <c r="D579" s="4" t="s">
        <v>40</v>
      </c>
      <c r="E579" s="4" t="s">
        <v>28</v>
      </c>
      <c r="F579" s="4">
        <v>27964716</v>
      </c>
      <c r="G579" s="70"/>
      <c r="H579" s="70"/>
      <c r="I579" s="69">
        <v>3</v>
      </c>
      <c r="J579" s="5">
        <v>3</v>
      </c>
      <c r="K579" s="69">
        <v>5</v>
      </c>
      <c r="L579" s="5">
        <v>5</v>
      </c>
      <c r="M579" s="69">
        <v>2</v>
      </c>
      <c r="N579" s="5">
        <v>3</v>
      </c>
      <c r="O579" s="69">
        <v>1</v>
      </c>
      <c r="P579" s="5">
        <v>4</v>
      </c>
      <c r="Q579" s="69">
        <v>11</v>
      </c>
      <c r="R579" s="4">
        <f t="shared" si="131"/>
        <v>15</v>
      </c>
      <c r="S579" s="77">
        <f t="shared" si="132"/>
        <v>13</v>
      </c>
      <c r="T579" s="39">
        <f t="shared" si="127"/>
        <v>4</v>
      </c>
      <c r="U579" s="39">
        <f t="shared" si="128"/>
        <v>2.8284271247461903</v>
      </c>
      <c r="V579" s="39"/>
      <c r="W579" s="39">
        <f t="shared" si="133"/>
        <v>13</v>
      </c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1:33" ht="120" x14ac:dyDescent="0.2">
      <c r="A580" s="4" t="s">
        <v>1600</v>
      </c>
      <c r="B580" s="4" t="s">
        <v>1601</v>
      </c>
      <c r="C580" s="4" t="s">
        <v>1602</v>
      </c>
      <c r="D580" s="4" t="s">
        <v>40</v>
      </c>
      <c r="E580" s="4" t="s">
        <v>28</v>
      </c>
      <c r="F580" s="4">
        <v>27942243</v>
      </c>
      <c r="G580" s="70"/>
      <c r="H580" s="70"/>
      <c r="I580" s="69">
        <v>3</v>
      </c>
      <c r="J580" s="5">
        <v>4</v>
      </c>
      <c r="K580" s="69">
        <v>5</v>
      </c>
      <c r="L580" s="5">
        <v>5</v>
      </c>
      <c r="M580" s="69">
        <v>2</v>
      </c>
      <c r="N580" s="5">
        <v>3</v>
      </c>
      <c r="O580" s="69">
        <v>1</v>
      </c>
      <c r="P580" s="5">
        <v>2</v>
      </c>
      <c r="Q580" s="69">
        <v>11</v>
      </c>
      <c r="R580" s="4">
        <f t="shared" si="131"/>
        <v>14</v>
      </c>
      <c r="S580" s="77">
        <f t="shared" si="132"/>
        <v>12.5</v>
      </c>
      <c r="T580" s="39">
        <f t="shared" si="127"/>
        <v>3</v>
      </c>
      <c r="U580" s="39">
        <f t="shared" si="128"/>
        <v>2.1213203435596424</v>
      </c>
      <c r="V580" s="39"/>
      <c r="W580" s="39">
        <f t="shared" si="133"/>
        <v>12.5</v>
      </c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1:33" ht="75" x14ac:dyDescent="0.2">
      <c r="A581" s="4" t="s">
        <v>205</v>
      </c>
      <c r="B581" s="4" t="s">
        <v>1603</v>
      </c>
      <c r="C581" s="4" t="s">
        <v>1604</v>
      </c>
      <c r="D581" s="4" t="s">
        <v>40</v>
      </c>
      <c r="E581" s="4" t="s">
        <v>28</v>
      </c>
      <c r="F581" s="4">
        <v>27926686</v>
      </c>
      <c r="G581" s="71"/>
      <c r="H581" s="70"/>
      <c r="I581" s="72">
        <v>3</v>
      </c>
      <c r="J581" s="5">
        <v>2</v>
      </c>
      <c r="K581" s="72">
        <v>4</v>
      </c>
      <c r="L581" s="5">
        <v>3</v>
      </c>
      <c r="M581" s="72">
        <v>3</v>
      </c>
      <c r="N581" s="5">
        <v>3</v>
      </c>
      <c r="O581" s="72">
        <v>2</v>
      </c>
      <c r="P581" s="5">
        <v>2</v>
      </c>
      <c r="Q581" s="69">
        <v>12</v>
      </c>
      <c r="R581" s="4">
        <f t="shared" si="131"/>
        <v>10</v>
      </c>
      <c r="S581" s="77">
        <f t="shared" si="132"/>
        <v>11</v>
      </c>
      <c r="T581" s="39">
        <f t="shared" si="127"/>
        <v>2</v>
      </c>
      <c r="U581" s="39">
        <f t="shared" si="128"/>
        <v>1.4142135623730951</v>
      </c>
      <c r="V581" s="39"/>
      <c r="W581" s="39">
        <f t="shared" si="133"/>
        <v>11</v>
      </c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1:33" ht="120" x14ac:dyDescent="0.2">
      <c r="A582" s="5" t="s">
        <v>1903</v>
      </c>
      <c r="B582" s="5" t="s">
        <v>1605</v>
      </c>
      <c r="C582" s="5" t="s">
        <v>725</v>
      </c>
      <c r="D582" s="5" t="s">
        <v>40</v>
      </c>
      <c r="E582" s="4" t="s">
        <v>28</v>
      </c>
      <c r="F582" s="4">
        <v>27927860</v>
      </c>
      <c r="G582" s="70"/>
      <c r="H582" s="70"/>
      <c r="I582" s="69">
        <v>3</v>
      </c>
      <c r="J582" s="5">
        <v>4</v>
      </c>
      <c r="K582" s="69">
        <v>5</v>
      </c>
      <c r="L582" s="5">
        <v>5</v>
      </c>
      <c r="M582" s="69">
        <v>3</v>
      </c>
      <c r="N582" s="5">
        <v>3</v>
      </c>
      <c r="O582" s="69">
        <v>3</v>
      </c>
      <c r="P582" s="5">
        <v>4</v>
      </c>
      <c r="Q582" s="69">
        <v>14</v>
      </c>
      <c r="R582" s="4">
        <f t="shared" si="131"/>
        <v>16</v>
      </c>
      <c r="S582" s="77">
        <f t="shared" si="132"/>
        <v>15</v>
      </c>
      <c r="T582" s="39">
        <f t="shared" si="127"/>
        <v>2</v>
      </c>
      <c r="U582" s="39">
        <f t="shared" si="128"/>
        <v>1.4142135623730951</v>
      </c>
      <c r="V582" s="39"/>
      <c r="W582" s="39">
        <f t="shared" si="133"/>
        <v>15</v>
      </c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1:33" ht="105" x14ac:dyDescent="0.2">
      <c r="A583" s="4" t="s">
        <v>1606</v>
      </c>
      <c r="B583" s="4" t="s">
        <v>1607</v>
      </c>
      <c r="C583" s="4" t="s">
        <v>1608</v>
      </c>
      <c r="D583" s="4" t="s">
        <v>40</v>
      </c>
      <c r="E583" s="4" t="s">
        <v>28</v>
      </c>
      <c r="F583" s="4">
        <v>27817852</v>
      </c>
      <c r="G583" s="70"/>
      <c r="H583" s="70"/>
      <c r="I583" s="69">
        <v>3</v>
      </c>
      <c r="J583" s="5">
        <v>3</v>
      </c>
      <c r="K583" s="69">
        <v>2</v>
      </c>
      <c r="L583" s="5">
        <v>1</v>
      </c>
      <c r="M583" s="69">
        <v>3</v>
      </c>
      <c r="N583" s="5">
        <v>2</v>
      </c>
      <c r="O583" s="69">
        <v>1</v>
      </c>
      <c r="P583" s="5">
        <v>1</v>
      </c>
      <c r="Q583" s="69">
        <v>9</v>
      </c>
      <c r="R583" s="4">
        <v>7</v>
      </c>
      <c r="S583" s="77">
        <f t="shared" si="132"/>
        <v>8</v>
      </c>
      <c r="T583" s="39">
        <f t="shared" si="127"/>
        <v>2</v>
      </c>
      <c r="U583" s="39">
        <f t="shared" si="128"/>
        <v>1.4142135623730951</v>
      </c>
      <c r="V583" s="39"/>
      <c r="W583" s="39">
        <f>S583</f>
        <v>8</v>
      </c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1:33" ht="60" x14ac:dyDescent="0.2">
      <c r="A584" s="39" t="s">
        <v>1609</v>
      </c>
      <c r="B584" s="4" t="s">
        <v>1610</v>
      </c>
      <c r="C584" s="39" t="s">
        <v>1611</v>
      </c>
      <c r="D584" s="39" t="s">
        <v>40</v>
      </c>
      <c r="E584" s="4" t="s">
        <v>89</v>
      </c>
      <c r="F584" s="4" t="s">
        <v>1736</v>
      </c>
      <c r="G584" s="70"/>
      <c r="H584" s="70"/>
      <c r="I584" s="69">
        <v>2</v>
      </c>
      <c r="J584" s="5">
        <v>2</v>
      </c>
      <c r="K584" s="69">
        <v>1</v>
      </c>
      <c r="L584" s="5">
        <v>1</v>
      </c>
      <c r="M584" s="69">
        <v>4</v>
      </c>
      <c r="N584" s="5">
        <v>3</v>
      </c>
      <c r="O584" s="69">
        <v>4</v>
      </c>
      <c r="P584" s="5">
        <v>4</v>
      </c>
      <c r="Q584" s="69">
        <v>11</v>
      </c>
      <c r="R584" s="4">
        <f>SUM(P584,N584,L584,J584)</f>
        <v>10</v>
      </c>
      <c r="S584" s="77">
        <f t="shared" si="132"/>
        <v>10.5</v>
      </c>
      <c r="T584" s="39">
        <f t="shared" si="127"/>
        <v>1</v>
      </c>
      <c r="U584" s="39">
        <f t="shared" si="128"/>
        <v>0.70710678118654757</v>
      </c>
      <c r="V584" s="39"/>
      <c r="W584" s="39">
        <f t="shared" ref="W584:W591" si="134">S584</f>
        <v>10.5</v>
      </c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1:33" ht="60" x14ac:dyDescent="0.2">
      <c r="A585" s="4" t="s">
        <v>1612</v>
      </c>
      <c r="B585" s="4" t="s">
        <v>1613</v>
      </c>
      <c r="C585" s="4" t="s">
        <v>1614</v>
      </c>
      <c r="D585" s="4" t="s">
        <v>27</v>
      </c>
      <c r="E585" s="4" t="s">
        <v>89</v>
      </c>
      <c r="F585" s="4">
        <v>28087958</v>
      </c>
      <c r="G585" s="70"/>
      <c r="H585" s="70"/>
      <c r="I585" s="69">
        <v>2</v>
      </c>
      <c r="J585" s="5">
        <v>3</v>
      </c>
      <c r="K585" s="69">
        <v>1</v>
      </c>
      <c r="L585" s="5">
        <v>1</v>
      </c>
      <c r="M585" s="69">
        <v>1</v>
      </c>
      <c r="N585" s="5">
        <v>2</v>
      </c>
      <c r="O585" s="69">
        <v>3</v>
      </c>
      <c r="P585" s="5">
        <v>1</v>
      </c>
      <c r="Q585" s="69">
        <f t="shared" ref="Q585:Q598" si="135">SUM(O585,M585,K585,I585)</f>
        <v>7</v>
      </c>
      <c r="R585" s="4">
        <v>7</v>
      </c>
      <c r="S585" s="77">
        <f t="shared" si="132"/>
        <v>7</v>
      </c>
      <c r="T585" s="39">
        <f t="shared" si="127"/>
        <v>0</v>
      </c>
      <c r="U585" s="39">
        <f t="shared" si="128"/>
        <v>0</v>
      </c>
      <c r="V585" s="39"/>
      <c r="W585" s="39">
        <f t="shared" si="134"/>
        <v>7</v>
      </c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spans="1:33" ht="60" x14ac:dyDescent="0.2">
      <c r="A586" s="4" t="s">
        <v>1615</v>
      </c>
      <c r="B586" s="4" t="s">
        <v>1616</v>
      </c>
      <c r="C586" s="4" t="s">
        <v>1617</v>
      </c>
      <c r="D586" s="4" t="s">
        <v>40</v>
      </c>
      <c r="E586" s="4" t="s">
        <v>89</v>
      </c>
      <c r="F586" s="4">
        <v>28081750</v>
      </c>
      <c r="G586" s="71"/>
      <c r="H586" s="70"/>
      <c r="I586" s="72">
        <v>3</v>
      </c>
      <c r="J586" s="5">
        <v>5</v>
      </c>
      <c r="K586" s="72">
        <v>1</v>
      </c>
      <c r="L586" s="5">
        <v>4</v>
      </c>
      <c r="M586" s="72">
        <v>1</v>
      </c>
      <c r="N586" s="5">
        <v>1</v>
      </c>
      <c r="O586" s="72">
        <v>1</v>
      </c>
      <c r="P586" s="5">
        <v>1</v>
      </c>
      <c r="Q586" s="69">
        <f t="shared" si="135"/>
        <v>6</v>
      </c>
      <c r="R586" s="5">
        <v>11</v>
      </c>
      <c r="S586" s="77">
        <f t="shared" si="132"/>
        <v>8.5</v>
      </c>
      <c r="T586" s="39">
        <f t="shared" si="127"/>
        <v>5</v>
      </c>
      <c r="U586" s="39">
        <f t="shared" si="128"/>
        <v>3.5355339059327378</v>
      </c>
      <c r="V586" s="39"/>
      <c r="W586" s="39">
        <f t="shared" si="134"/>
        <v>8.5</v>
      </c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</row>
    <row r="587" spans="1:33" ht="105" x14ac:dyDescent="0.2">
      <c r="A587" s="4" t="s">
        <v>1618</v>
      </c>
      <c r="B587" s="4" t="s">
        <v>1619</v>
      </c>
      <c r="C587" s="4" t="s">
        <v>140</v>
      </c>
      <c r="D587" s="4" t="s">
        <v>40</v>
      </c>
      <c r="E587" s="4" t="s">
        <v>89</v>
      </c>
      <c r="F587" s="4">
        <v>28077751</v>
      </c>
      <c r="G587" s="70"/>
      <c r="H587" s="70"/>
      <c r="I587" s="69">
        <v>4</v>
      </c>
      <c r="J587" s="73">
        <v>5</v>
      </c>
      <c r="K587" s="69">
        <v>5</v>
      </c>
      <c r="L587" s="5">
        <v>5</v>
      </c>
      <c r="M587" s="69">
        <v>5</v>
      </c>
      <c r="N587" s="5">
        <v>4</v>
      </c>
      <c r="O587" s="69">
        <v>4</v>
      </c>
      <c r="P587" s="5">
        <v>3</v>
      </c>
      <c r="Q587" s="69">
        <f t="shared" si="135"/>
        <v>18</v>
      </c>
      <c r="R587" s="4">
        <v>17</v>
      </c>
      <c r="S587" s="77">
        <f t="shared" si="132"/>
        <v>17.5</v>
      </c>
      <c r="T587" s="39">
        <f t="shared" si="127"/>
        <v>1</v>
      </c>
      <c r="U587" s="39">
        <f t="shared" si="128"/>
        <v>0.70710678118654757</v>
      </c>
      <c r="V587" s="39"/>
      <c r="W587" s="39">
        <f t="shared" si="134"/>
        <v>17.5</v>
      </c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</row>
    <row r="588" spans="1:33" ht="105" x14ac:dyDescent="0.2">
      <c r="A588" s="4" t="s">
        <v>1620</v>
      </c>
      <c r="B588" s="4" t="s">
        <v>1621</v>
      </c>
      <c r="C588" s="4" t="s">
        <v>1622</v>
      </c>
      <c r="D588" s="5" t="s">
        <v>40</v>
      </c>
      <c r="E588" s="4" t="s">
        <v>89</v>
      </c>
      <c r="F588" s="4">
        <v>28058116</v>
      </c>
      <c r="G588" s="70"/>
      <c r="H588" s="70"/>
      <c r="I588" s="76">
        <v>2</v>
      </c>
      <c r="J588" s="5">
        <v>5</v>
      </c>
      <c r="K588" s="69">
        <v>5</v>
      </c>
      <c r="L588" s="5">
        <v>4</v>
      </c>
      <c r="M588" s="69">
        <v>4</v>
      </c>
      <c r="N588" s="5">
        <v>1</v>
      </c>
      <c r="O588" s="69">
        <v>4</v>
      </c>
      <c r="P588" s="5">
        <v>1</v>
      </c>
      <c r="Q588" s="69">
        <f t="shared" si="135"/>
        <v>15</v>
      </c>
      <c r="R588" s="4">
        <v>11</v>
      </c>
      <c r="S588" s="77">
        <f t="shared" si="132"/>
        <v>13</v>
      </c>
      <c r="T588" s="39">
        <f t="shared" si="127"/>
        <v>4</v>
      </c>
      <c r="U588" s="39">
        <f t="shared" si="128"/>
        <v>2.8284271247461903</v>
      </c>
      <c r="V588" s="39"/>
      <c r="W588" s="39">
        <f t="shared" si="134"/>
        <v>13</v>
      </c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</row>
    <row r="589" spans="1:33" ht="90" x14ac:dyDescent="0.2">
      <c r="A589" s="4" t="s">
        <v>1623</v>
      </c>
      <c r="B589" s="4" t="s">
        <v>1624</v>
      </c>
      <c r="C589" s="4" t="s">
        <v>514</v>
      </c>
      <c r="D589" s="4" t="s">
        <v>40</v>
      </c>
      <c r="E589" s="4" t="s">
        <v>89</v>
      </c>
      <c r="F589" s="4">
        <v>28057204</v>
      </c>
      <c r="G589" s="70"/>
      <c r="H589" s="70"/>
      <c r="I589" s="69">
        <v>5</v>
      </c>
      <c r="J589" s="5">
        <v>4</v>
      </c>
      <c r="K589" s="69">
        <v>5</v>
      </c>
      <c r="L589" s="5">
        <v>5</v>
      </c>
      <c r="M589" s="69">
        <v>2</v>
      </c>
      <c r="N589" s="5">
        <v>5</v>
      </c>
      <c r="O589" s="69">
        <v>1</v>
      </c>
      <c r="P589" s="5">
        <v>4</v>
      </c>
      <c r="Q589" s="69">
        <f t="shared" si="135"/>
        <v>13</v>
      </c>
      <c r="R589" s="4">
        <v>18</v>
      </c>
      <c r="S589" s="77">
        <f t="shared" si="132"/>
        <v>15.5</v>
      </c>
      <c r="T589" s="39">
        <f t="shared" si="127"/>
        <v>5</v>
      </c>
      <c r="U589" s="39">
        <f t="shared" si="128"/>
        <v>3.5355339059327378</v>
      </c>
      <c r="V589" s="39"/>
      <c r="W589" s="39">
        <f t="shared" si="134"/>
        <v>15.5</v>
      </c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</row>
    <row r="590" spans="1:33" ht="75" x14ac:dyDescent="0.2">
      <c r="A590" s="4" t="s">
        <v>1625</v>
      </c>
      <c r="B590" s="4" t="s">
        <v>1626</v>
      </c>
      <c r="C590" s="4" t="s">
        <v>514</v>
      </c>
      <c r="D590" s="4" t="s">
        <v>40</v>
      </c>
      <c r="E590" s="4" t="s">
        <v>89</v>
      </c>
      <c r="F590" s="4">
        <v>28057202</v>
      </c>
      <c r="G590" s="70"/>
      <c r="H590" s="70"/>
      <c r="I590" s="69">
        <v>2</v>
      </c>
      <c r="J590" s="5">
        <v>4</v>
      </c>
      <c r="K590" s="69">
        <v>5</v>
      </c>
      <c r="L590" s="5">
        <v>5</v>
      </c>
      <c r="M590" s="69">
        <v>1</v>
      </c>
      <c r="N590" s="5">
        <v>2</v>
      </c>
      <c r="O590" s="69">
        <v>1</v>
      </c>
      <c r="P590" s="5">
        <v>1</v>
      </c>
      <c r="Q590" s="69">
        <f t="shared" si="135"/>
        <v>9</v>
      </c>
      <c r="R590" s="4">
        <v>12</v>
      </c>
      <c r="S590" s="77">
        <f t="shared" si="132"/>
        <v>10.5</v>
      </c>
      <c r="T590" s="39">
        <f t="shared" si="127"/>
        <v>3</v>
      </c>
      <c r="U590" s="39">
        <f t="shared" si="128"/>
        <v>2.1213203435596424</v>
      </c>
      <c r="V590" s="39"/>
      <c r="W590" s="39">
        <f t="shared" si="134"/>
        <v>10.5</v>
      </c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</row>
    <row r="591" spans="1:33" ht="75" x14ac:dyDescent="0.2">
      <c r="A591" s="4" t="s">
        <v>1627</v>
      </c>
      <c r="B591" s="4" t="s">
        <v>1628</v>
      </c>
      <c r="C591" s="4" t="s">
        <v>274</v>
      </c>
      <c r="D591" s="4" t="s">
        <v>40</v>
      </c>
      <c r="E591" s="4" t="s">
        <v>89</v>
      </c>
      <c r="F591" s="4">
        <v>28053364</v>
      </c>
      <c r="G591" s="70"/>
      <c r="H591" s="70"/>
      <c r="I591" s="69">
        <v>3</v>
      </c>
      <c r="J591" s="5">
        <v>5</v>
      </c>
      <c r="K591" s="69">
        <v>5</v>
      </c>
      <c r="L591" s="5">
        <v>5</v>
      </c>
      <c r="M591" s="69">
        <v>5</v>
      </c>
      <c r="N591" s="5">
        <v>4</v>
      </c>
      <c r="O591" s="69">
        <v>3</v>
      </c>
      <c r="P591" s="5">
        <v>2</v>
      </c>
      <c r="Q591" s="69">
        <f t="shared" si="135"/>
        <v>16</v>
      </c>
      <c r="R591" s="4">
        <v>16</v>
      </c>
      <c r="S591" s="77">
        <f t="shared" si="132"/>
        <v>16</v>
      </c>
      <c r="T591" s="39">
        <f t="shared" ref="T591:T622" si="136">ABS(Q591-R591)</f>
        <v>0</v>
      </c>
      <c r="U591" s="39">
        <f t="shared" ref="U591:U622" si="137">STDEV(Q591:R591)</f>
        <v>0</v>
      </c>
      <c r="V591" s="39"/>
      <c r="W591" s="39">
        <f t="shared" si="134"/>
        <v>16</v>
      </c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</row>
    <row r="592" spans="1:33" ht="105" x14ac:dyDescent="0.2">
      <c r="A592" s="4" t="s">
        <v>1629</v>
      </c>
      <c r="B592" s="4" t="s">
        <v>1630</v>
      </c>
      <c r="C592" s="4" t="s">
        <v>1631</v>
      </c>
      <c r="D592" s="4" t="s">
        <v>40</v>
      </c>
      <c r="E592" s="4" t="s">
        <v>89</v>
      </c>
      <c r="F592" s="4">
        <v>28044383</v>
      </c>
      <c r="G592" s="70"/>
      <c r="H592" s="70"/>
      <c r="I592" s="69">
        <v>4</v>
      </c>
      <c r="J592" s="5">
        <v>4</v>
      </c>
      <c r="K592" s="69">
        <v>4</v>
      </c>
      <c r="L592" s="5">
        <v>5</v>
      </c>
      <c r="M592" s="69">
        <v>5</v>
      </c>
      <c r="N592" s="5">
        <v>5</v>
      </c>
      <c r="O592" s="69">
        <v>5</v>
      </c>
      <c r="P592" s="5">
        <v>2</v>
      </c>
      <c r="Q592" s="69">
        <f t="shared" si="135"/>
        <v>18</v>
      </c>
      <c r="R592" s="4">
        <v>16</v>
      </c>
      <c r="S592" s="77">
        <f t="shared" si="132"/>
        <v>17</v>
      </c>
      <c r="T592" s="39">
        <f t="shared" si="136"/>
        <v>2</v>
      </c>
      <c r="U592" s="39">
        <f t="shared" si="137"/>
        <v>1.4142135623730951</v>
      </c>
      <c r="V592" s="39"/>
      <c r="W592" s="39">
        <v>17</v>
      </c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</row>
    <row r="593" spans="1:33" s="66" customFormat="1" ht="75" x14ac:dyDescent="0.2">
      <c r="A593" s="5" t="s">
        <v>1632</v>
      </c>
      <c r="B593" s="5" t="s">
        <v>1633</v>
      </c>
      <c r="C593" s="5" t="s">
        <v>1634</v>
      </c>
      <c r="D593" s="5" t="s">
        <v>40</v>
      </c>
      <c r="E593" s="5" t="s">
        <v>89</v>
      </c>
      <c r="F593" s="5">
        <v>28043499</v>
      </c>
      <c r="G593" s="70"/>
      <c r="H593" s="70"/>
      <c r="I593" s="69">
        <v>0</v>
      </c>
      <c r="J593" s="5">
        <v>3</v>
      </c>
      <c r="K593" s="69">
        <v>1</v>
      </c>
      <c r="L593" s="5">
        <v>5</v>
      </c>
      <c r="M593" s="69">
        <v>2</v>
      </c>
      <c r="N593" s="5">
        <v>4</v>
      </c>
      <c r="O593" s="69">
        <v>1</v>
      </c>
      <c r="P593" s="5">
        <v>1</v>
      </c>
      <c r="Q593" s="69">
        <f t="shared" si="135"/>
        <v>4</v>
      </c>
      <c r="R593" s="5">
        <v>13</v>
      </c>
      <c r="S593" s="77">
        <v>8.25</v>
      </c>
      <c r="T593" s="45">
        <f t="shared" si="136"/>
        <v>9</v>
      </c>
      <c r="U593" s="45">
        <f t="shared" si="137"/>
        <v>6.3639610306789276</v>
      </c>
      <c r="V593" s="45">
        <v>8</v>
      </c>
      <c r="W593" s="148">
        <f>AVERAGE(V593,R593,Q593)</f>
        <v>8.3333333333333339</v>
      </c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</row>
    <row r="594" spans="1:33" ht="30" x14ac:dyDescent="0.2">
      <c r="A594" s="4" t="s">
        <v>1635</v>
      </c>
      <c r="B594" s="4" t="s">
        <v>1636</v>
      </c>
      <c r="C594" s="4" t="s">
        <v>605</v>
      </c>
      <c r="D594" s="4" t="s">
        <v>40</v>
      </c>
      <c r="E594" s="4" t="s">
        <v>89</v>
      </c>
      <c r="F594" s="4">
        <v>28040554</v>
      </c>
      <c r="G594" s="70"/>
      <c r="H594" s="70"/>
      <c r="I594" s="69">
        <v>3</v>
      </c>
      <c r="J594" s="5">
        <v>5</v>
      </c>
      <c r="K594" s="69">
        <v>4</v>
      </c>
      <c r="L594" s="5">
        <v>4</v>
      </c>
      <c r="M594" s="69">
        <v>2</v>
      </c>
      <c r="N594" s="5">
        <v>3</v>
      </c>
      <c r="O594" s="69">
        <v>1</v>
      </c>
      <c r="P594" s="5">
        <v>3</v>
      </c>
      <c r="Q594" s="69">
        <f t="shared" si="135"/>
        <v>10</v>
      </c>
      <c r="R594" s="4">
        <v>15</v>
      </c>
      <c r="S594" s="77">
        <f t="shared" ref="S594:S625" si="138">AVERAGE(Q594:R594)</f>
        <v>12.5</v>
      </c>
      <c r="T594" s="39">
        <f t="shared" si="136"/>
        <v>5</v>
      </c>
      <c r="U594" s="39">
        <f t="shared" si="137"/>
        <v>3.5355339059327378</v>
      </c>
      <c r="V594" s="39"/>
      <c r="W594" s="39">
        <v>12.5</v>
      </c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</row>
    <row r="595" spans="1:33" ht="75" x14ac:dyDescent="0.2">
      <c r="A595" s="4" t="s">
        <v>1637</v>
      </c>
      <c r="B595" s="4" t="s">
        <v>1638</v>
      </c>
      <c r="C595" s="4" t="s">
        <v>725</v>
      </c>
      <c r="D595" s="4" t="s">
        <v>40</v>
      </c>
      <c r="E595" s="4" t="s">
        <v>89</v>
      </c>
      <c r="F595" s="4">
        <v>28034883</v>
      </c>
      <c r="G595" s="70"/>
      <c r="H595" s="70"/>
      <c r="I595" s="69">
        <v>4</v>
      </c>
      <c r="J595" s="5">
        <v>5</v>
      </c>
      <c r="K595" s="69">
        <v>5</v>
      </c>
      <c r="L595" s="5">
        <v>5</v>
      </c>
      <c r="M595" s="69">
        <v>5</v>
      </c>
      <c r="N595" s="5">
        <v>4</v>
      </c>
      <c r="O595" s="69">
        <v>4</v>
      </c>
      <c r="P595" s="5">
        <v>3</v>
      </c>
      <c r="Q595" s="69">
        <f t="shared" si="135"/>
        <v>18</v>
      </c>
      <c r="R595" s="4">
        <v>17</v>
      </c>
      <c r="S595" s="77">
        <f t="shared" si="138"/>
        <v>17.5</v>
      </c>
      <c r="T595" s="39">
        <f t="shared" si="136"/>
        <v>1</v>
      </c>
      <c r="U595" s="39">
        <f t="shared" si="137"/>
        <v>0.70710678118654757</v>
      </c>
      <c r="V595" s="39"/>
      <c r="W595" s="39">
        <v>17.5</v>
      </c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1:33" ht="60" x14ac:dyDescent="0.2">
      <c r="A596" s="4" t="s">
        <v>1625</v>
      </c>
      <c r="B596" s="4" t="s">
        <v>1639</v>
      </c>
      <c r="C596" s="4" t="s">
        <v>650</v>
      </c>
      <c r="D596" s="4" t="s">
        <v>40</v>
      </c>
      <c r="E596" s="4" t="s">
        <v>89</v>
      </c>
      <c r="F596" s="4">
        <v>28032058</v>
      </c>
      <c r="G596" s="70"/>
      <c r="H596" s="70"/>
      <c r="I596" s="69">
        <v>2</v>
      </c>
      <c r="J596" s="5">
        <v>3</v>
      </c>
      <c r="K596" s="69">
        <v>5</v>
      </c>
      <c r="L596" s="5">
        <v>5</v>
      </c>
      <c r="M596" s="69">
        <v>1</v>
      </c>
      <c r="N596" s="5">
        <v>4</v>
      </c>
      <c r="O596" s="69">
        <v>1</v>
      </c>
      <c r="P596" s="5">
        <v>2</v>
      </c>
      <c r="Q596" s="69">
        <f t="shared" si="135"/>
        <v>9</v>
      </c>
      <c r="R596" s="4">
        <v>14</v>
      </c>
      <c r="S596" s="77">
        <f t="shared" si="138"/>
        <v>11.5</v>
      </c>
      <c r="T596" s="39">
        <f t="shared" si="136"/>
        <v>5</v>
      </c>
      <c r="U596" s="39">
        <f t="shared" si="137"/>
        <v>3.5355339059327378</v>
      </c>
      <c r="V596" s="39"/>
      <c r="W596" s="39">
        <v>11.5</v>
      </c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1:33" ht="75" x14ac:dyDescent="0.2">
      <c r="A597" s="4" t="s">
        <v>1640</v>
      </c>
      <c r="B597" s="4" t="s">
        <v>1641</v>
      </c>
      <c r="C597" s="4" t="s">
        <v>1642</v>
      </c>
      <c r="D597" s="4" t="s">
        <v>40</v>
      </c>
      <c r="E597" s="4" t="s">
        <v>89</v>
      </c>
      <c r="F597" s="4">
        <v>28030941</v>
      </c>
      <c r="G597" s="70"/>
      <c r="H597" s="70"/>
      <c r="I597" s="69">
        <v>3</v>
      </c>
      <c r="J597" s="5">
        <v>4</v>
      </c>
      <c r="K597" s="69">
        <v>2</v>
      </c>
      <c r="L597" s="5">
        <v>4</v>
      </c>
      <c r="M597" s="69">
        <v>4</v>
      </c>
      <c r="N597" s="5">
        <v>3</v>
      </c>
      <c r="O597" s="69">
        <v>3</v>
      </c>
      <c r="P597" s="5">
        <v>2</v>
      </c>
      <c r="Q597" s="69">
        <f t="shared" si="135"/>
        <v>12</v>
      </c>
      <c r="R597" s="4">
        <v>13</v>
      </c>
      <c r="S597" s="77">
        <f t="shared" si="138"/>
        <v>12.5</v>
      </c>
      <c r="T597" s="39">
        <f t="shared" si="136"/>
        <v>1</v>
      </c>
      <c r="U597" s="39">
        <f t="shared" si="137"/>
        <v>0.70710678118654757</v>
      </c>
      <c r="V597" s="39"/>
      <c r="W597" s="39">
        <v>12.5</v>
      </c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1:33" ht="105" x14ac:dyDescent="0.2">
      <c r="A598" s="4" t="s">
        <v>1643</v>
      </c>
      <c r="B598" s="4" t="s">
        <v>1644</v>
      </c>
      <c r="C598" s="4" t="s">
        <v>1394</v>
      </c>
      <c r="D598" s="4" t="s">
        <v>36</v>
      </c>
      <c r="E598" s="4" t="s">
        <v>89</v>
      </c>
      <c r="F598" s="4">
        <v>28031301</v>
      </c>
      <c r="G598" s="70"/>
      <c r="H598" s="70"/>
      <c r="I598" s="69">
        <v>1</v>
      </c>
      <c r="J598" s="5">
        <v>3</v>
      </c>
      <c r="K598" s="69">
        <v>3</v>
      </c>
      <c r="L598" s="5">
        <v>5</v>
      </c>
      <c r="M598" s="69">
        <v>5</v>
      </c>
      <c r="N598" s="5">
        <v>4</v>
      </c>
      <c r="O598" s="69">
        <v>4</v>
      </c>
      <c r="P598" s="5">
        <v>2</v>
      </c>
      <c r="Q598" s="69">
        <f t="shared" si="135"/>
        <v>13</v>
      </c>
      <c r="R598" s="5">
        <v>14</v>
      </c>
      <c r="S598" s="77">
        <f t="shared" si="138"/>
        <v>13.5</v>
      </c>
      <c r="T598" s="39">
        <f t="shared" si="136"/>
        <v>1</v>
      </c>
      <c r="U598" s="39">
        <f t="shared" si="137"/>
        <v>0.70710678118654757</v>
      </c>
      <c r="V598" s="39"/>
      <c r="W598" s="39">
        <f>S598</f>
        <v>13.5</v>
      </c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</row>
    <row r="599" spans="1:33" ht="75" x14ac:dyDescent="0.2">
      <c r="A599" s="4" t="s">
        <v>1645</v>
      </c>
      <c r="B599" s="5" t="s">
        <v>1646</v>
      </c>
      <c r="C599" s="5" t="s">
        <v>1647</v>
      </c>
      <c r="D599" s="5" t="s">
        <v>40</v>
      </c>
      <c r="E599" s="4" t="s">
        <v>28</v>
      </c>
      <c r="F599" s="4">
        <v>27998162</v>
      </c>
      <c r="G599" s="70"/>
      <c r="H599" s="70"/>
      <c r="I599" s="69">
        <v>3</v>
      </c>
      <c r="J599" s="5">
        <v>3</v>
      </c>
      <c r="K599" s="69">
        <v>2</v>
      </c>
      <c r="L599" s="5">
        <v>1</v>
      </c>
      <c r="M599" s="69">
        <v>3</v>
      </c>
      <c r="N599" s="5">
        <v>2</v>
      </c>
      <c r="O599" s="69">
        <v>4</v>
      </c>
      <c r="P599" s="5">
        <v>1</v>
      </c>
      <c r="Q599" s="69">
        <f t="shared" ref="Q599:Q613" si="139">I599+K599+M599+O599</f>
        <v>12</v>
      </c>
      <c r="R599" s="4">
        <f t="shared" ref="R599:R613" si="140">SUM(J599,L599,N599,P599)</f>
        <v>7</v>
      </c>
      <c r="S599" s="77">
        <f t="shared" si="138"/>
        <v>9.5</v>
      </c>
      <c r="T599" s="39">
        <f t="shared" si="136"/>
        <v>5</v>
      </c>
      <c r="U599" s="39">
        <f t="shared" si="137"/>
        <v>3.5355339059327378</v>
      </c>
      <c r="V599" s="39"/>
      <c r="W599" s="39">
        <f>S599</f>
        <v>9.5</v>
      </c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1:33" ht="90" x14ac:dyDescent="0.2">
      <c r="A600" s="4" t="s">
        <v>1648</v>
      </c>
      <c r="B600" s="4" t="s">
        <v>1649</v>
      </c>
      <c r="C600" s="4" t="s">
        <v>1493</v>
      </c>
      <c r="D600" s="4" t="s">
        <v>36</v>
      </c>
      <c r="E600" s="4" t="s">
        <v>28</v>
      </c>
      <c r="F600" s="4">
        <v>27995839</v>
      </c>
      <c r="G600" s="70"/>
      <c r="H600" s="70"/>
      <c r="I600" s="69">
        <v>3</v>
      </c>
      <c r="J600" s="5">
        <v>2</v>
      </c>
      <c r="K600" s="69">
        <v>5</v>
      </c>
      <c r="L600" s="5">
        <v>2</v>
      </c>
      <c r="M600" s="69">
        <v>3</v>
      </c>
      <c r="N600" s="5">
        <v>5</v>
      </c>
      <c r="O600" s="69">
        <v>2</v>
      </c>
      <c r="P600" s="5">
        <v>2</v>
      </c>
      <c r="Q600" s="69">
        <f t="shared" si="139"/>
        <v>13</v>
      </c>
      <c r="R600" s="4">
        <f t="shared" si="140"/>
        <v>11</v>
      </c>
      <c r="S600" s="77">
        <f t="shared" si="138"/>
        <v>12</v>
      </c>
      <c r="T600" s="39">
        <f t="shared" si="136"/>
        <v>2</v>
      </c>
      <c r="U600" s="39">
        <f t="shared" si="137"/>
        <v>1.4142135623730951</v>
      </c>
      <c r="V600" s="39"/>
      <c r="W600" s="39">
        <f t="shared" ref="W600:W603" si="141">S600</f>
        <v>12</v>
      </c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1:33" ht="75" x14ac:dyDescent="0.2">
      <c r="A601" s="4" t="s">
        <v>1650</v>
      </c>
      <c r="B601" s="4" t="s">
        <v>1651</v>
      </c>
      <c r="C601" s="4" t="s">
        <v>1652</v>
      </c>
      <c r="D601" s="4" t="s">
        <v>40</v>
      </c>
      <c r="E601" s="4" t="s">
        <v>28</v>
      </c>
      <c r="F601" s="4">
        <v>27994378</v>
      </c>
      <c r="G601" s="70"/>
      <c r="H601" s="70"/>
      <c r="I601" s="69">
        <v>5</v>
      </c>
      <c r="J601" s="5">
        <v>5</v>
      </c>
      <c r="K601" s="69">
        <v>2</v>
      </c>
      <c r="L601" s="5">
        <v>1</v>
      </c>
      <c r="M601" s="69">
        <v>5</v>
      </c>
      <c r="N601" s="5">
        <v>3</v>
      </c>
      <c r="O601" s="69">
        <v>1</v>
      </c>
      <c r="P601" s="5">
        <v>2</v>
      </c>
      <c r="Q601" s="69">
        <f t="shared" si="139"/>
        <v>13</v>
      </c>
      <c r="R601" s="4">
        <f t="shared" si="140"/>
        <v>11</v>
      </c>
      <c r="S601" s="77">
        <f t="shared" si="138"/>
        <v>12</v>
      </c>
      <c r="T601" s="39">
        <f t="shared" si="136"/>
        <v>2</v>
      </c>
      <c r="U601" s="39">
        <f t="shared" si="137"/>
        <v>1.4142135623730951</v>
      </c>
      <c r="V601" s="39"/>
      <c r="W601" s="39">
        <f t="shared" si="141"/>
        <v>12</v>
      </c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1:33" ht="75" x14ac:dyDescent="0.2">
      <c r="A602" s="4" t="s">
        <v>1158</v>
      </c>
      <c r="B602" s="4" t="s">
        <v>1653</v>
      </c>
      <c r="C602" s="4" t="s">
        <v>1654</v>
      </c>
      <c r="D602" s="4" t="s">
        <v>36</v>
      </c>
      <c r="E602" s="4" t="s">
        <v>28</v>
      </c>
      <c r="F602" s="4">
        <v>27994284</v>
      </c>
      <c r="G602" s="70"/>
      <c r="H602" s="70"/>
      <c r="I602" s="69">
        <v>3</v>
      </c>
      <c r="J602" s="5">
        <v>1</v>
      </c>
      <c r="K602" s="69">
        <v>5</v>
      </c>
      <c r="L602" s="5">
        <v>5</v>
      </c>
      <c r="M602" s="69">
        <v>5</v>
      </c>
      <c r="N602" s="5">
        <v>5</v>
      </c>
      <c r="O602" s="69">
        <v>2</v>
      </c>
      <c r="P602" s="5">
        <v>3</v>
      </c>
      <c r="Q602" s="69">
        <f t="shared" si="139"/>
        <v>15</v>
      </c>
      <c r="R602" s="4">
        <f t="shared" si="140"/>
        <v>14</v>
      </c>
      <c r="S602" s="77">
        <f t="shared" si="138"/>
        <v>14.5</v>
      </c>
      <c r="T602" s="39">
        <f t="shared" si="136"/>
        <v>1</v>
      </c>
      <c r="U602" s="39">
        <f t="shared" si="137"/>
        <v>0.70710678118654757</v>
      </c>
      <c r="V602" s="39"/>
      <c r="W602" s="39">
        <f t="shared" si="141"/>
        <v>14.5</v>
      </c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spans="1:33" ht="180" x14ac:dyDescent="0.2">
      <c r="A603" s="4" t="s">
        <v>1655</v>
      </c>
      <c r="B603" s="4" t="s">
        <v>1656</v>
      </c>
      <c r="C603" s="4" t="s">
        <v>1657</v>
      </c>
      <c r="D603" s="4" t="s">
        <v>36</v>
      </c>
      <c r="E603" s="4" t="s">
        <v>28</v>
      </c>
      <c r="F603" s="4">
        <v>27989625</v>
      </c>
      <c r="G603" s="71"/>
      <c r="H603" s="70"/>
      <c r="I603" s="72">
        <v>3</v>
      </c>
      <c r="J603" s="5">
        <v>4</v>
      </c>
      <c r="K603" s="72">
        <v>2</v>
      </c>
      <c r="L603" s="5">
        <v>1</v>
      </c>
      <c r="M603" s="72">
        <v>5</v>
      </c>
      <c r="N603" s="5">
        <v>5</v>
      </c>
      <c r="O603" s="72">
        <v>5</v>
      </c>
      <c r="P603" s="5">
        <v>4</v>
      </c>
      <c r="Q603" s="69">
        <f t="shared" si="139"/>
        <v>15</v>
      </c>
      <c r="R603" s="4">
        <f t="shared" si="140"/>
        <v>14</v>
      </c>
      <c r="S603" s="77">
        <f t="shared" si="138"/>
        <v>14.5</v>
      </c>
      <c r="T603" s="39">
        <f t="shared" si="136"/>
        <v>1</v>
      </c>
      <c r="U603" s="39">
        <f t="shared" si="137"/>
        <v>0.70710678118654757</v>
      </c>
      <c r="V603" s="39"/>
      <c r="W603" s="39">
        <f t="shared" si="141"/>
        <v>14.5</v>
      </c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</row>
    <row r="604" spans="1:33" ht="180" x14ac:dyDescent="0.2">
      <c r="A604" s="4" t="s">
        <v>1658</v>
      </c>
      <c r="B604" s="4" t="s">
        <v>1659</v>
      </c>
      <c r="C604" s="4" t="s">
        <v>1660</v>
      </c>
      <c r="D604" s="4" t="s">
        <v>40</v>
      </c>
      <c r="E604" s="4" t="s">
        <v>28</v>
      </c>
      <c r="F604" s="4">
        <v>27988146</v>
      </c>
      <c r="G604" s="70"/>
      <c r="H604" s="70"/>
      <c r="I604" s="69">
        <v>5</v>
      </c>
      <c r="J604" s="5">
        <v>5</v>
      </c>
      <c r="K604" s="69">
        <v>5</v>
      </c>
      <c r="L604" s="5">
        <v>5</v>
      </c>
      <c r="M604" s="69">
        <v>5</v>
      </c>
      <c r="N604" s="5">
        <v>3</v>
      </c>
      <c r="O604" s="69">
        <v>5</v>
      </c>
      <c r="P604" s="5">
        <v>4</v>
      </c>
      <c r="Q604" s="69">
        <f t="shared" si="139"/>
        <v>20</v>
      </c>
      <c r="R604" s="4">
        <f t="shared" si="140"/>
        <v>17</v>
      </c>
      <c r="S604" s="77">
        <f t="shared" si="138"/>
        <v>18.5</v>
      </c>
      <c r="T604" s="39">
        <f t="shared" si="136"/>
        <v>3</v>
      </c>
      <c r="U604" s="39">
        <f t="shared" si="137"/>
        <v>2.1213203435596424</v>
      </c>
      <c r="V604" s="39"/>
      <c r="W604" s="39">
        <f>S604</f>
        <v>18.5</v>
      </c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</row>
    <row r="605" spans="1:33" ht="75" x14ac:dyDescent="0.2">
      <c r="A605" s="4" t="s">
        <v>1661</v>
      </c>
      <c r="B605" s="4" t="s">
        <v>1662</v>
      </c>
      <c r="C605" s="4" t="s">
        <v>1663</v>
      </c>
      <c r="D605" s="4" t="s">
        <v>40</v>
      </c>
      <c r="E605" s="4" t="s">
        <v>28</v>
      </c>
      <c r="F605" s="4">
        <v>27986838</v>
      </c>
      <c r="G605" s="70"/>
      <c r="H605" s="70"/>
      <c r="I605" s="69">
        <v>5</v>
      </c>
      <c r="J605" s="73">
        <v>5</v>
      </c>
      <c r="K605" s="69">
        <v>5</v>
      </c>
      <c r="L605" s="5">
        <v>5</v>
      </c>
      <c r="M605" s="69">
        <v>5</v>
      </c>
      <c r="N605" s="5">
        <v>3</v>
      </c>
      <c r="O605" s="69">
        <v>4</v>
      </c>
      <c r="P605" s="5">
        <v>4</v>
      </c>
      <c r="Q605" s="69">
        <f t="shared" si="139"/>
        <v>19</v>
      </c>
      <c r="R605" s="4">
        <f t="shared" si="140"/>
        <v>17</v>
      </c>
      <c r="S605" s="77">
        <f t="shared" si="138"/>
        <v>18</v>
      </c>
      <c r="T605" s="39">
        <f t="shared" si="136"/>
        <v>2</v>
      </c>
      <c r="U605" s="39">
        <f t="shared" si="137"/>
        <v>1.4142135623730951</v>
      </c>
      <c r="V605" s="39"/>
      <c r="W605" s="39">
        <f>S605</f>
        <v>18</v>
      </c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1:33" ht="120" x14ac:dyDescent="0.2">
      <c r="A606" s="4" t="s">
        <v>1664</v>
      </c>
      <c r="B606" s="4" t="s">
        <v>1665</v>
      </c>
      <c r="C606" s="4" t="s">
        <v>1666</v>
      </c>
      <c r="D606" s="4" t="s">
        <v>40</v>
      </c>
      <c r="E606" s="4" t="s">
        <v>28</v>
      </c>
      <c r="F606" s="4">
        <v>27986722</v>
      </c>
      <c r="G606" s="70"/>
      <c r="H606" s="70"/>
      <c r="I606" s="76">
        <v>5</v>
      </c>
      <c r="J606" s="5">
        <v>2</v>
      </c>
      <c r="K606" s="69">
        <v>1</v>
      </c>
      <c r="L606" s="5">
        <v>0</v>
      </c>
      <c r="M606" s="69">
        <v>5</v>
      </c>
      <c r="N606" s="5">
        <v>4</v>
      </c>
      <c r="O606" s="69">
        <v>2</v>
      </c>
      <c r="P606" s="5">
        <v>1</v>
      </c>
      <c r="Q606" s="69">
        <f t="shared" si="139"/>
        <v>13</v>
      </c>
      <c r="R606" s="4">
        <f t="shared" si="140"/>
        <v>7</v>
      </c>
      <c r="S606" s="77">
        <f t="shared" si="138"/>
        <v>10</v>
      </c>
      <c r="T606" s="39">
        <f t="shared" si="136"/>
        <v>6</v>
      </c>
      <c r="U606" s="39">
        <f t="shared" si="137"/>
        <v>4.2426406871192848</v>
      </c>
      <c r="V606" s="39"/>
      <c r="W606" s="39">
        <f t="shared" ref="W606:W608" si="142">S606</f>
        <v>10</v>
      </c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1:33" ht="60" x14ac:dyDescent="0.2">
      <c r="A607" s="4" t="s">
        <v>1667</v>
      </c>
      <c r="B607" s="4" t="s">
        <v>1668</v>
      </c>
      <c r="C607" s="4" t="s">
        <v>1669</v>
      </c>
      <c r="D607" s="4" t="s">
        <v>36</v>
      </c>
      <c r="E607" s="4" t="s">
        <v>28</v>
      </c>
      <c r="F607" s="4">
        <v>27982461</v>
      </c>
      <c r="G607" s="70"/>
      <c r="H607" s="70"/>
      <c r="I607" s="69">
        <v>2</v>
      </c>
      <c r="J607" s="5">
        <v>1</v>
      </c>
      <c r="K607" s="69">
        <v>1</v>
      </c>
      <c r="L607" s="5">
        <v>0</v>
      </c>
      <c r="M607" s="69">
        <v>4</v>
      </c>
      <c r="N607" s="5">
        <v>3</v>
      </c>
      <c r="O607" s="69">
        <v>5</v>
      </c>
      <c r="P607" s="5">
        <v>2</v>
      </c>
      <c r="Q607" s="69">
        <f t="shared" si="139"/>
        <v>12</v>
      </c>
      <c r="R607" s="4">
        <f t="shared" si="140"/>
        <v>6</v>
      </c>
      <c r="S607" s="77">
        <f t="shared" si="138"/>
        <v>9</v>
      </c>
      <c r="T607" s="39">
        <f t="shared" si="136"/>
        <v>6</v>
      </c>
      <c r="U607" s="39">
        <f t="shared" si="137"/>
        <v>4.2426406871192848</v>
      </c>
      <c r="V607" s="39"/>
      <c r="W607" s="39">
        <f t="shared" si="142"/>
        <v>9</v>
      </c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1:33" ht="60" x14ac:dyDescent="0.2">
      <c r="A608" s="4" t="s">
        <v>1670</v>
      </c>
      <c r="B608" s="4" t="s">
        <v>1671</v>
      </c>
      <c r="C608" s="4" t="s">
        <v>1669</v>
      </c>
      <c r="D608" s="4" t="s">
        <v>36</v>
      </c>
      <c r="E608" s="4" t="s">
        <v>28</v>
      </c>
      <c r="F608" s="4">
        <v>27982460</v>
      </c>
      <c r="G608" s="70"/>
      <c r="H608" s="70"/>
      <c r="I608" s="69">
        <v>3</v>
      </c>
      <c r="J608" s="5">
        <v>1</v>
      </c>
      <c r="K608" s="69">
        <v>1</v>
      </c>
      <c r="L608" s="5">
        <v>0</v>
      </c>
      <c r="M608" s="69">
        <v>4</v>
      </c>
      <c r="N608" s="5">
        <v>4</v>
      </c>
      <c r="O608" s="69">
        <v>1</v>
      </c>
      <c r="P608" s="5">
        <v>3</v>
      </c>
      <c r="Q608" s="69">
        <f t="shared" si="139"/>
        <v>9</v>
      </c>
      <c r="R608" s="4">
        <f t="shared" si="140"/>
        <v>8</v>
      </c>
      <c r="S608" s="77">
        <f t="shared" si="138"/>
        <v>8.5</v>
      </c>
      <c r="T608" s="39">
        <f t="shared" si="136"/>
        <v>1</v>
      </c>
      <c r="U608" s="39">
        <f t="shared" si="137"/>
        <v>0.70710678118654757</v>
      </c>
      <c r="V608" s="39"/>
      <c r="W608" s="39">
        <f t="shared" si="142"/>
        <v>8.5</v>
      </c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1:33" ht="105" x14ac:dyDescent="0.2">
      <c r="A609" s="4" t="s">
        <v>1672</v>
      </c>
      <c r="B609" s="4" t="s">
        <v>1673</v>
      </c>
      <c r="C609" s="4" t="s">
        <v>1669</v>
      </c>
      <c r="D609" s="4" t="s">
        <v>36</v>
      </c>
      <c r="E609" s="4" t="s">
        <v>28</v>
      </c>
      <c r="F609" s="4">
        <v>27982458</v>
      </c>
      <c r="G609" s="70"/>
      <c r="H609" s="70"/>
      <c r="I609" s="69">
        <v>3</v>
      </c>
      <c r="J609" s="5">
        <v>2</v>
      </c>
      <c r="K609" s="69">
        <v>5</v>
      </c>
      <c r="L609" s="5">
        <v>4</v>
      </c>
      <c r="M609" s="69">
        <v>5</v>
      </c>
      <c r="N609" s="5">
        <v>4</v>
      </c>
      <c r="O609" s="69">
        <v>4</v>
      </c>
      <c r="P609" s="5">
        <v>2</v>
      </c>
      <c r="Q609" s="69">
        <f t="shared" si="139"/>
        <v>17</v>
      </c>
      <c r="R609" s="4">
        <f t="shared" si="140"/>
        <v>12</v>
      </c>
      <c r="S609" s="77">
        <f t="shared" si="138"/>
        <v>14.5</v>
      </c>
      <c r="T609" s="39">
        <f t="shared" si="136"/>
        <v>5</v>
      </c>
      <c r="U609" s="39">
        <f t="shared" si="137"/>
        <v>3.5355339059327378</v>
      </c>
      <c r="V609" s="39"/>
      <c r="W609" s="39">
        <f>S609</f>
        <v>14.5</v>
      </c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1:33" ht="90" x14ac:dyDescent="0.2">
      <c r="A610" s="4" t="s">
        <v>1674</v>
      </c>
      <c r="B610" s="4" t="s">
        <v>1675</v>
      </c>
      <c r="C610" s="5" t="s">
        <v>1676</v>
      </c>
      <c r="D610" s="5" t="s">
        <v>40</v>
      </c>
      <c r="E610" s="4" t="s">
        <v>28</v>
      </c>
      <c r="F610" s="4">
        <v>27965649</v>
      </c>
      <c r="G610" s="70"/>
      <c r="H610" s="70"/>
      <c r="I610" s="69">
        <v>3</v>
      </c>
      <c r="J610" s="5">
        <v>3</v>
      </c>
      <c r="K610" s="69">
        <v>5</v>
      </c>
      <c r="L610" s="5">
        <v>4</v>
      </c>
      <c r="M610" s="69">
        <v>3</v>
      </c>
      <c r="N610" s="5">
        <v>2</v>
      </c>
      <c r="O610" s="69">
        <v>2</v>
      </c>
      <c r="P610" s="5">
        <v>1</v>
      </c>
      <c r="Q610" s="69">
        <f t="shared" si="139"/>
        <v>13</v>
      </c>
      <c r="R610" s="4">
        <f t="shared" si="140"/>
        <v>10</v>
      </c>
      <c r="S610" s="77">
        <f t="shared" si="138"/>
        <v>11.5</v>
      </c>
      <c r="T610" s="39">
        <f t="shared" si="136"/>
        <v>3</v>
      </c>
      <c r="U610" s="39">
        <f t="shared" si="137"/>
        <v>2.1213203435596424</v>
      </c>
      <c r="V610" s="39"/>
      <c r="W610" s="39">
        <f>S610</f>
        <v>11.5</v>
      </c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1:33" ht="105" x14ac:dyDescent="0.2">
      <c r="A611" s="4" t="s">
        <v>1677</v>
      </c>
      <c r="B611" s="4" t="s">
        <v>1678</v>
      </c>
      <c r="C611" s="4" t="s">
        <v>1676</v>
      </c>
      <c r="D611" s="4" t="s">
        <v>40</v>
      </c>
      <c r="E611" s="4" t="s">
        <v>28</v>
      </c>
      <c r="F611" s="4">
        <v>27965648</v>
      </c>
      <c r="G611" s="70"/>
      <c r="H611" s="70"/>
      <c r="I611" s="76">
        <v>3</v>
      </c>
      <c r="J611" s="5">
        <v>3</v>
      </c>
      <c r="K611" s="69">
        <v>2</v>
      </c>
      <c r="L611" s="5">
        <v>0</v>
      </c>
      <c r="M611" s="69">
        <v>3</v>
      </c>
      <c r="N611" s="5">
        <v>2</v>
      </c>
      <c r="O611" s="69">
        <v>2</v>
      </c>
      <c r="P611" s="5">
        <v>1</v>
      </c>
      <c r="Q611" s="69">
        <f t="shared" si="139"/>
        <v>10</v>
      </c>
      <c r="R611" s="5">
        <f t="shared" si="140"/>
        <v>6</v>
      </c>
      <c r="S611" s="77">
        <f t="shared" si="138"/>
        <v>8</v>
      </c>
      <c r="T611" s="39">
        <f t="shared" si="136"/>
        <v>4</v>
      </c>
      <c r="U611" s="39">
        <f t="shared" si="137"/>
        <v>2.8284271247461903</v>
      </c>
      <c r="V611" s="39"/>
      <c r="W611" s="39">
        <f t="shared" ref="W611:W614" si="143">S611</f>
        <v>8</v>
      </c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1:33" ht="75" x14ac:dyDescent="0.2">
      <c r="A612" s="4" t="s">
        <v>1679</v>
      </c>
      <c r="B612" s="4" t="s">
        <v>1680</v>
      </c>
      <c r="C612" s="4" t="s">
        <v>1681</v>
      </c>
      <c r="D612" s="4" t="s">
        <v>40</v>
      </c>
      <c r="E612" s="4" t="s">
        <v>28</v>
      </c>
      <c r="F612" s="4">
        <v>27999030</v>
      </c>
      <c r="G612" s="70"/>
      <c r="H612" s="70"/>
      <c r="I612" s="69">
        <v>3</v>
      </c>
      <c r="J612" s="5">
        <v>3</v>
      </c>
      <c r="K612" s="69">
        <v>5</v>
      </c>
      <c r="L612" s="5">
        <v>5</v>
      </c>
      <c r="M612" s="69">
        <v>2</v>
      </c>
      <c r="N612" s="5">
        <v>2</v>
      </c>
      <c r="O612" s="69">
        <v>2</v>
      </c>
      <c r="P612" s="5">
        <v>1</v>
      </c>
      <c r="Q612" s="69">
        <f t="shared" si="139"/>
        <v>12</v>
      </c>
      <c r="R612" s="4">
        <f t="shared" si="140"/>
        <v>11</v>
      </c>
      <c r="S612" s="77">
        <f t="shared" si="138"/>
        <v>11.5</v>
      </c>
      <c r="T612" s="39">
        <f t="shared" si="136"/>
        <v>1</v>
      </c>
      <c r="U612" s="39">
        <f t="shared" si="137"/>
        <v>0.70710678118654757</v>
      </c>
      <c r="V612" s="39"/>
      <c r="W612" s="39">
        <f t="shared" si="143"/>
        <v>11.5</v>
      </c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1:33" ht="90" x14ac:dyDescent="0.2">
      <c r="A613" s="4" t="s">
        <v>1682</v>
      </c>
      <c r="B613" s="4" t="s">
        <v>1683</v>
      </c>
      <c r="C613" s="4" t="s">
        <v>1684</v>
      </c>
      <c r="D613" s="5" t="s">
        <v>40</v>
      </c>
      <c r="E613" s="4" t="s">
        <v>28</v>
      </c>
      <c r="F613" s="4">
        <v>27992583</v>
      </c>
      <c r="G613" s="70"/>
      <c r="H613" s="70"/>
      <c r="I613" s="69">
        <v>3</v>
      </c>
      <c r="J613" s="5">
        <v>3</v>
      </c>
      <c r="K613" s="69">
        <v>5</v>
      </c>
      <c r="L613" s="5">
        <v>5</v>
      </c>
      <c r="M613" s="69">
        <v>5</v>
      </c>
      <c r="N613" s="5">
        <v>3</v>
      </c>
      <c r="O613" s="69">
        <v>3</v>
      </c>
      <c r="P613" s="5">
        <v>1</v>
      </c>
      <c r="Q613" s="69">
        <f t="shared" si="139"/>
        <v>16</v>
      </c>
      <c r="R613" s="4">
        <f t="shared" si="140"/>
        <v>12</v>
      </c>
      <c r="S613" s="77">
        <f t="shared" si="138"/>
        <v>14</v>
      </c>
      <c r="T613" s="39">
        <f t="shared" si="136"/>
        <v>4</v>
      </c>
      <c r="U613" s="39">
        <f t="shared" si="137"/>
        <v>2.8284271247461903</v>
      </c>
      <c r="V613" s="39"/>
      <c r="W613" s="39">
        <f t="shared" si="143"/>
        <v>14</v>
      </c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1:33" ht="150" x14ac:dyDescent="0.2">
      <c r="A614" s="4" t="s">
        <v>1560</v>
      </c>
      <c r="B614" s="4" t="s">
        <v>1561</v>
      </c>
      <c r="C614" s="4" t="s">
        <v>93</v>
      </c>
      <c r="D614" s="4" t="s">
        <v>40</v>
      </c>
      <c r="E614" s="4" t="s">
        <v>28</v>
      </c>
      <c r="F614" s="4">
        <v>28030608</v>
      </c>
      <c r="G614" s="70"/>
      <c r="H614" s="70"/>
      <c r="I614" s="69">
        <v>4</v>
      </c>
      <c r="J614" s="5">
        <v>5</v>
      </c>
      <c r="K614" s="69">
        <v>5</v>
      </c>
      <c r="L614" s="5">
        <v>5</v>
      </c>
      <c r="M614" s="69">
        <v>2</v>
      </c>
      <c r="N614" s="5">
        <v>5</v>
      </c>
      <c r="O614" s="69">
        <v>4</v>
      </c>
      <c r="P614" s="5">
        <v>4</v>
      </c>
      <c r="Q614" s="69">
        <v>15</v>
      </c>
      <c r="R614" s="5">
        <v>19</v>
      </c>
      <c r="S614" s="77">
        <f t="shared" si="138"/>
        <v>17</v>
      </c>
      <c r="T614" s="39">
        <f t="shared" si="136"/>
        <v>4</v>
      </c>
      <c r="U614" s="39">
        <f t="shared" si="137"/>
        <v>2.8284271247461903</v>
      </c>
      <c r="V614" s="39"/>
      <c r="W614" s="39">
        <f t="shared" si="143"/>
        <v>17</v>
      </c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1:33" ht="120" x14ac:dyDescent="0.2">
      <c r="A615" s="4" t="s">
        <v>1562</v>
      </c>
      <c r="B615" s="4" t="s">
        <v>1563</v>
      </c>
      <c r="C615" s="4" t="s">
        <v>1564</v>
      </c>
      <c r="D615" s="4" t="s">
        <v>40</v>
      </c>
      <c r="E615" s="4" t="s">
        <v>28</v>
      </c>
      <c r="F615" s="4">
        <v>28027928</v>
      </c>
      <c r="G615" s="70"/>
      <c r="H615" s="70"/>
      <c r="I615" s="76">
        <v>5</v>
      </c>
      <c r="J615" s="5">
        <v>5</v>
      </c>
      <c r="K615" s="69">
        <v>5</v>
      </c>
      <c r="L615" s="5">
        <v>5</v>
      </c>
      <c r="M615" s="69">
        <v>3</v>
      </c>
      <c r="N615" s="5">
        <v>3</v>
      </c>
      <c r="O615" s="69">
        <v>3</v>
      </c>
      <c r="P615" s="5">
        <v>2</v>
      </c>
      <c r="Q615" s="69">
        <v>16</v>
      </c>
      <c r="R615" s="5">
        <v>15</v>
      </c>
      <c r="S615" s="77">
        <f t="shared" si="138"/>
        <v>15.5</v>
      </c>
      <c r="T615" s="39">
        <f t="shared" si="136"/>
        <v>1</v>
      </c>
      <c r="U615" s="39">
        <f t="shared" si="137"/>
        <v>0.70710678118654757</v>
      </c>
      <c r="V615" s="39"/>
      <c r="W615" s="39">
        <f>S615</f>
        <v>15.5</v>
      </c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1:33" ht="120" x14ac:dyDescent="0.2">
      <c r="A616" s="4" t="s">
        <v>1565</v>
      </c>
      <c r="B616" s="4" t="s">
        <v>1566</v>
      </c>
      <c r="C616" s="4" t="s">
        <v>497</v>
      </c>
      <c r="D616" s="4" t="s">
        <v>40</v>
      </c>
      <c r="E616" s="4" t="s">
        <v>28</v>
      </c>
      <c r="F616" s="4">
        <v>28031743</v>
      </c>
      <c r="G616" s="70"/>
      <c r="H616" s="70"/>
      <c r="I616" s="69">
        <v>5</v>
      </c>
      <c r="J616" s="5">
        <v>5</v>
      </c>
      <c r="K616" s="69">
        <v>5</v>
      </c>
      <c r="L616" s="5">
        <v>5</v>
      </c>
      <c r="M616" s="69">
        <v>2</v>
      </c>
      <c r="N616" s="5">
        <v>2</v>
      </c>
      <c r="O616" s="69">
        <v>1</v>
      </c>
      <c r="P616" s="5">
        <v>1</v>
      </c>
      <c r="Q616" s="69">
        <v>13</v>
      </c>
      <c r="R616" s="5">
        <v>13</v>
      </c>
      <c r="S616" s="77">
        <f t="shared" si="138"/>
        <v>13</v>
      </c>
      <c r="T616" s="39">
        <f t="shared" si="136"/>
        <v>0</v>
      </c>
      <c r="U616" s="39">
        <f t="shared" si="137"/>
        <v>0</v>
      </c>
      <c r="V616" s="39"/>
      <c r="W616" s="39">
        <f>S616</f>
        <v>13</v>
      </c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1:33" ht="105" x14ac:dyDescent="0.2">
      <c r="A617" s="4" t="s">
        <v>1567</v>
      </c>
      <c r="B617" s="4" t="s">
        <v>1568</v>
      </c>
      <c r="C617" s="4" t="s">
        <v>1569</v>
      </c>
      <c r="D617" s="4" t="s">
        <v>40</v>
      </c>
      <c r="E617" s="4" t="s">
        <v>28</v>
      </c>
      <c r="F617" s="4">
        <v>28026862</v>
      </c>
      <c r="G617" s="70"/>
      <c r="H617" s="70"/>
      <c r="I617" s="69">
        <v>4</v>
      </c>
      <c r="J617" s="73">
        <v>4</v>
      </c>
      <c r="K617" s="69">
        <v>5</v>
      </c>
      <c r="L617" s="73">
        <v>4</v>
      </c>
      <c r="M617" s="69">
        <v>3</v>
      </c>
      <c r="N617" s="73">
        <v>5</v>
      </c>
      <c r="O617" s="69">
        <v>4</v>
      </c>
      <c r="P617" s="73">
        <v>5</v>
      </c>
      <c r="Q617" s="69">
        <v>15</v>
      </c>
      <c r="R617" s="5">
        <v>18</v>
      </c>
      <c r="S617" s="77">
        <f t="shared" si="138"/>
        <v>16.5</v>
      </c>
      <c r="T617" s="39">
        <f t="shared" si="136"/>
        <v>3</v>
      </c>
      <c r="U617" s="39">
        <f t="shared" si="137"/>
        <v>2.1213203435596424</v>
      </c>
      <c r="V617" s="39"/>
      <c r="W617" s="39">
        <f t="shared" ref="W617:W618" si="144">S617</f>
        <v>16.5</v>
      </c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1:33" ht="150" x14ac:dyDescent="0.2">
      <c r="A618" s="4" t="s">
        <v>1570</v>
      </c>
      <c r="B618" s="4" t="s">
        <v>1571</v>
      </c>
      <c r="C618" s="4" t="s">
        <v>476</v>
      </c>
      <c r="D618" s="4" t="s">
        <v>36</v>
      </c>
      <c r="E618" s="4" t="s">
        <v>28</v>
      </c>
      <c r="F618" s="4">
        <v>28011009</v>
      </c>
      <c r="G618" s="70"/>
      <c r="H618" s="70"/>
      <c r="I618" s="69">
        <v>5</v>
      </c>
      <c r="J618" s="4">
        <v>5</v>
      </c>
      <c r="K618" s="69">
        <v>5</v>
      </c>
      <c r="L618" s="4">
        <v>4</v>
      </c>
      <c r="M618" s="69">
        <v>2</v>
      </c>
      <c r="N618" s="4">
        <v>2</v>
      </c>
      <c r="O618" s="69">
        <v>1</v>
      </c>
      <c r="P618" s="4">
        <v>1</v>
      </c>
      <c r="Q618" s="69">
        <v>13</v>
      </c>
      <c r="R618" s="4">
        <v>12</v>
      </c>
      <c r="S618" s="77">
        <f t="shared" si="138"/>
        <v>12.5</v>
      </c>
      <c r="T618" s="39">
        <f t="shared" si="136"/>
        <v>1</v>
      </c>
      <c r="U618" s="39">
        <f t="shared" si="137"/>
        <v>0.70710678118654757</v>
      </c>
      <c r="V618" s="39"/>
      <c r="W618" s="39">
        <f t="shared" si="144"/>
        <v>12.5</v>
      </c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1:33" ht="120" x14ac:dyDescent="0.2">
      <c r="A619" s="5" t="s">
        <v>1572</v>
      </c>
      <c r="B619" s="5" t="s">
        <v>1573</v>
      </c>
      <c r="C619" s="5" t="s">
        <v>93</v>
      </c>
      <c r="D619" s="5" t="s">
        <v>40</v>
      </c>
      <c r="E619" s="4" t="s">
        <v>28</v>
      </c>
      <c r="F619" s="4">
        <v>28005984</v>
      </c>
      <c r="G619" s="70"/>
      <c r="H619" s="70"/>
      <c r="I619" s="69">
        <v>5</v>
      </c>
      <c r="J619" s="4">
        <v>5</v>
      </c>
      <c r="K619" s="69">
        <v>5</v>
      </c>
      <c r="L619" s="4">
        <v>4</v>
      </c>
      <c r="M619" s="69">
        <v>5</v>
      </c>
      <c r="N619" s="4">
        <v>5</v>
      </c>
      <c r="O619" s="69">
        <v>2</v>
      </c>
      <c r="P619" s="4">
        <v>4</v>
      </c>
      <c r="Q619" s="69">
        <v>17</v>
      </c>
      <c r="R619" s="4">
        <v>18</v>
      </c>
      <c r="S619" s="77">
        <f t="shared" si="138"/>
        <v>17.5</v>
      </c>
      <c r="T619" s="39">
        <f t="shared" si="136"/>
        <v>1</v>
      </c>
      <c r="U619" s="39">
        <f t="shared" si="137"/>
        <v>0.70710678118654757</v>
      </c>
      <c r="V619" s="39"/>
      <c r="W619" s="39">
        <f>S619</f>
        <v>17.5</v>
      </c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1:33" ht="150" x14ac:dyDescent="0.2">
      <c r="A620" s="4" t="s">
        <v>1034</v>
      </c>
      <c r="B620" s="4" t="s">
        <v>975</v>
      </c>
      <c r="C620" s="4" t="s">
        <v>93</v>
      </c>
      <c r="D620" s="4" t="s">
        <v>40</v>
      </c>
      <c r="E620" s="4" t="s">
        <v>28</v>
      </c>
      <c r="F620" s="4">
        <v>28005912</v>
      </c>
      <c r="G620" s="70"/>
      <c r="H620" s="70"/>
      <c r="I620" s="69">
        <v>5</v>
      </c>
      <c r="J620" s="4">
        <v>3</v>
      </c>
      <c r="K620" s="69">
        <v>5</v>
      </c>
      <c r="L620" s="4">
        <v>5</v>
      </c>
      <c r="M620" s="69">
        <v>4</v>
      </c>
      <c r="N620" s="4">
        <v>5</v>
      </c>
      <c r="O620" s="69">
        <v>2</v>
      </c>
      <c r="P620" s="4">
        <v>3</v>
      </c>
      <c r="Q620" s="69">
        <v>16</v>
      </c>
      <c r="R620" s="4">
        <v>16</v>
      </c>
      <c r="S620" s="77">
        <f t="shared" si="138"/>
        <v>16</v>
      </c>
      <c r="T620" s="39">
        <f t="shared" si="136"/>
        <v>0</v>
      </c>
      <c r="U620" s="39">
        <f t="shared" si="137"/>
        <v>0</v>
      </c>
      <c r="V620" s="39"/>
      <c r="W620" s="39">
        <f>S620</f>
        <v>16</v>
      </c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1:33" ht="120" x14ac:dyDescent="0.2">
      <c r="A621" s="5" t="s">
        <v>1574</v>
      </c>
      <c r="B621" s="5" t="s">
        <v>1575</v>
      </c>
      <c r="C621" s="5" t="s">
        <v>371</v>
      </c>
      <c r="D621" s="5" t="s">
        <v>40</v>
      </c>
      <c r="E621" s="5" t="s">
        <v>28</v>
      </c>
      <c r="F621" s="5">
        <v>28001321</v>
      </c>
      <c r="G621" s="70"/>
      <c r="H621" s="70"/>
      <c r="I621" s="69">
        <v>2</v>
      </c>
      <c r="J621" s="4">
        <v>2</v>
      </c>
      <c r="K621" s="69">
        <v>4</v>
      </c>
      <c r="L621" s="4">
        <v>5</v>
      </c>
      <c r="M621" s="69">
        <v>2</v>
      </c>
      <c r="N621" s="4">
        <v>2</v>
      </c>
      <c r="O621" s="69">
        <v>1</v>
      </c>
      <c r="P621" s="4">
        <v>2</v>
      </c>
      <c r="Q621" s="69">
        <v>9</v>
      </c>
      <c r="R621" s="4">
        <v>11</v>
      </c>
      <c r="S621" s="77">
        <f t="shared" si="138"/>
        <v>10</v>
      </c>
      <c r="T621" s="39">
        <f t="shared" si="136"/>
        <v>2</v>
      </c>
      <c r="U621" s="39">
        <f t="shared" si="137"/>
        <v>1.4142135623730951</v>
      </c>
      <c r="V621" s="39"/>
      <c r="W621" s="39">
        <f t="shared" ref="W621:W622" si="145">S621</f>
        <v>10</v>
      </c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1:33" ht="90" x14ac:dyDescent="0.2">
      <c r="A622" s="39" t="s">
        <v>1576</v>
      </c>
      <c r="B622" s="39" t="s">
        <v>1577</v>
      </c>
      <c r="C622" s="39" t="s">
        <v>1578</v>
      </c>
      <c r="D622" s="39" t="s">
        <v>40</v>
      </c>
      <c r="E622" s="39" t="s">
        <v>28</v>
      </c>
      <c r="F622" s="4">
        <v>28026696</v>
      </c>
      <c r="G622" s="70"/>
      <c r="H622" s="70"/>
      <c r="I622" s="69">
        <v>3</v>
      </c>
      <c r="J622" s="5">
        <v>3</v>
      </c>
      <c r="K622" s="69">
        <v>5</v>
      </c>
      <c r="L622" s="5">
        <v>3</v>
      </c>
      <c r="M622" s="69">
        <v>3</v>
      </c>
      <c r="N622" s="5">
        <v>4</v>
      </c>
      <c r="O622" s="69">
        <v>2</v>
      </c>
      <c r="P622" s="5">
        <v>4</v>
      </c>
      <c r="Q622" s="69">
        <v>10</v>
      </c>
      <c r="R622" s="5">
        <v>14</v>
      </c>
      <c r="S622" s="77">
        <f t="shared" si="138"/>
        <v>12</v>
      </c>
      <c r="T622" s="39">
        <f t="shared" si="136"/>
        <v>4</v>
      </c>
      <c r="U622" s="39">
        <f t="shared" si="137"/>
        <v>2.8284271247461903</v>
      </c>
      <c r="V622" s="39"/>
      <c r="W622" s="39">
        <f t="shared" si="145"/>
        <v>12</v>
      </c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1:33" ht="90" x14ac:dyDescent="0.2">
      <c r="A623" s="4" t="s">
        <v>1579</v>
      </c>
      <c r="B623" s="4" t="s">
        <v>1580</v>
      </c>
      <c r="C623" s="4" t="s">
        <v>1178</v>
      </c>
      <c r="D623" s="4" t="s">
        <v>36</v>
      </c>
      <c r="E623" s="4" t="s">
        <v>28</v>
      </c>
      <c r="F623" s="4">
        <v>28018747</v>
      </c>
      <c r="G623" s="70"/>
      <c r="H623" s="70"/>
      <c r="I623" s="69">
        <v>2</v>
      </c>
      <c r="J623" s="5">
        <v>3</v>
      </c>
      <c r="K623" s="69">
        <v>5</v>
      </c>
      <c r="L623" s="5">
        <v>5</v>
      </c>
      <c r="M623" s="69">
        <v>4</v>
      </c>
      <c r="N623" s="5">
        <v>5</v>
      </c>
      <c r="O623" s="69">
        <v>3</v>
      </c>
      <c r="P623" s="5">
        <v>1</v>
      </c>
      <c r="Q623" s="69">
        <v>14</v>
      </c>
      <c r="R623" s="5">
        <v>14</v>
      </c>
      <c r="S623" s="77">
        <f t="shared" si="138"/>
        <v>14</v>
      </c>
      <c r="T623" s="39">
        <f t="shared" ref="T623:T648" si="146">ABS(Q623-R623)</f>
        <v>0</v>
      </c>
      <c r="U623" s="39">
        <f t="shared" ref="U623:U648" si="147">STDEV(Q623:R623)</f>
        <v>0</v>
      </c>
      <c r="V623" s="39"/>
      <c r="W623" s="39">
        <f>S623</f>
        <v>14</v>
      </c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1:33" ht="105" x14ac:dyDescent="0.2">
      <c r="A624" s="4" t="s">
        <v>1581</v>
      </c>
      <c r="B624" s="4" t="s">
        <v>1582</v>
      </c>
      <c r="C624" s="4" t="s">
        <v>1583</v>
      </c>
      <c r="D624" s="4" t="s">
        <v>40</v>
      </c>
      <c r="E624" s="4" t="s">
        <v>28</v>
      </c>
      <c r="F624" s="4">
        <v>28013421</v>
      </c>
      <c r="G624" s="71"/>
      <c r="H624" s="70"/>
      <c r="I624" s="72">
        <v>4</v>
      </c>
      <c r="J624" s="5">
        <v>5</v>
      </c>
      <c r="K624" s="72">
        <v>5</v>
      </c>
      <c r="L624" s="5">
        <v>2</v>
      </c>
      <c r="M624" s="72">
        <v>3</v>
      </c>
      <c r="N624" s="5">
        <v>3</v>
      </c>
      <c r="O624" s="72">
        <v>2</v>
      </c>
      <c r="P624" s="5">
        <v>1</v>
      </c>
      <c r="Q624" s="69">
        <v>14</v>
      </c>
      <c r="R624" s="5">
        <v>11</v>
      </c>
      <c r="S624" s="77">
        <f t="shared" si="138"/>
        <v>12.5</v>
      </c>
      <c r="T624" s="39">
        <f t="shared" si="146"/>
        <v>3</v>
      </c>
      <c r="U624" s="39">
        <f t="shared" si="147"/>
        <v>2.1213203435596424</v>
      </c>
      <c r="V624" s="39"/>
      <c r="W624" s="39">
        <f>S624</f>
        <v>12.5</v>
      </c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1:33" ht="30" x14ac:dyDescent="0.2">
      <c r="A625" s="4" t="s">
        <v>1685</v>
      </c>
      <c r="B625" s="4" t="s">
        <v>1686</v>
      </c>
      <c r="C625" s="4" t="s">
        <v>1687</v>
      </c>
      <c r="D625" s="4" t="s">
        <v>40</v>
      </c>
      <c r="E625" s="4" t="s">
        <v>210</v>
      </c>
      <c r="F625" s="4">
        <v>27959626</v>
      </c>
      <c r="G625" s="69">
        <v>5</v>
      </c>
      <c r="H625" s="5">
        <v>4</v>
      </c>
      <c r="I625" s="69">
        <v>0</v>
      </c>
      <c r="J625" s="5">
        <v>0</v>
      </c>
      <c r="K625" s="70"/>
      <c r="L625" s="70"/>
      <c r="M625" s="69">
        <v>5</v>
      </c>
      <c r="N625" s="5">
        <v>2</v>
      </c>
      <c r="O625" s="69">
        <v>4</v>
      </c>
      <c r="P625" s="5">
        <v>3</v>
      </c>
      <c r="Q625" s="69">
        <v>14</v>
      </c>
      <c r="R625" s="4">
        <f t="shared" ref="R625:R630" si="148">SUM(H625,J625,N625,P625)</f>
        <v>9</v>
      </c>
      <c r="S625" s="77">
        <f t="shared" si="138"/>
        <v>11.5</v>
      </c>
      <c r="T625" s="39">
        <f t="shared" si="146"/>
        <v>5</v>
      </c>
      <c r="U625" s="39">
        <f t="shared" si="147"/>
        <v>3.5355339059327378</v>
      </c>
      <c r="V625" s="39"/>
      <c r="W625" s="39">
        <f t="shared" ref="W625:W628" si="149">S625</f>
        <v>11.5</v>
      </c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1:33" ht="30" x14ac:dyDescent="0.2">
      <c r="A626" s="4" t="s">
        <v>1688</v>
      </c>
      <c r="B626" s="4" t="s">
        <v>1689</v>
      </c>
      <c r="C626" s="4" t="s">
        <v>1690</v>
      </c>
      <c r="D626" s="4" t="s">
        <v>36</v>
      </c>
      <c r="E626" s="4" t="s">
        <v>210</v>
      </c>
      <c r="F626" s="4">
        <v>27928982</v>
      </c>
      <c r="G626" s="69">
        <v>4</v>
      </c>
      <c r="H626" s="5">
        <v>3</v>
      </c>
      <c r="I626" s="76">
        <v>1</v>
      </c>
      <c r="J626" s="5">
        <v>0</v>
      </c>
      <c r="K626" s="70"/>
      <c r="L626" s="70"/>
      <c r="M626" s="69">
        <v>4</v>
      </c>
      <c r="N626" s="5">
        <v>5</v>
      </c>
      <c r="O626" s="69">
        <v>4</v>
      </c>
      <c r="P626" s="5">
        <v>2</v>
      </c>
      <c r="Q626" s="69">
        <v>13</v>
      </c>
      <c r="R626" s="4">
        <f t="shared" si="148"/>
        <v>10</v>
      </c>
      <c r="S626" s="77">
        <f t="shared" ref="S626:S648" si="150">AVERAGE(Q626:R626)</f>
        <v>11.5</v>
      </c>
      <c r="T626" s="39">
        <f t="shared" si="146"/>
        <v>3</v>
      </c>
      <c r="U626" s="39">
        <f t="shared" si="147"/>
        <v>2.1213203435596424</v>
      </c>
      <c r="V626" s="39"/>
      <c r="W626" s="39">
        <f t="shared" si="149"/>
        <v>11.5</v>
      </c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1:33" ht="90" x14ac:dyDescent="0.2">
      <c r="A627" s="4" t="s">
        <v>1691</v>
      </c>
      <c r="B627" s="4" t="s">
        <v>1692</v>
      </c>
      <c r="C627" s="4" t="s">
        <v>1479</v>
      </c>
      <c r="D627" s="4" t="s">
        <v>40</v>
      </c>
      <c r="E627" s="4" t="s">
        <v>210</v>
      </c>
      <c r="F627" s="4">
        <v>27942512</v>
      </c>
      <c r="G627" s="69">
        <v>3</v>
      </c>
      <c r="H627" s="5">
        <v>4</v>
      </c>
      <c r="I627" s="69">
        <v>0</v>
      </c>
      <c r="J627" s="5">
        <v>0</v>
      </c>
      <c r="K627" s="70"/>
      <c r="L627" s="70"/>
      <c r="M627" s="69">
        <v>5</v>
      </c>
      <c r="N627" s="5">
        <v>2</v>
      </c>
      <c r="O627" s="69">
        <v>4</v>
      </c>
      <c r="P627" s="5">
        <v>2</v>
      </c>
      <c r="Q627" s="69">
        <v>12</v>
      </c>
      <c r="R627" s="4">
        <f t="shared" si="148"/>
        <v>8</v>
      </c>
      <c r="S627" s="77">
        <f t="shared" si="150"/>
        <v>10</v>
      </c>
      <c r="T627" s="39">
        <f t="shared" si="146"/>
        <v>4</v>
      </c>
      <c r="U627" s="39">
        <f t="shared" si="147"/>
        <v>2.8284271247461903</v>
      </c>
      <c r="V627" s="39"/>
      <c r="W627" s="39">
        <f t="shared" si="149"/>
        <v>10</v>
      </c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1:33" ht="105" x14ac:dyDescent="0.2">
      <c r="A628" s="4" t="s">
        <v>1693</v>
      </c>
      <c r="B628" s="4" t="s">
        <v>1694</v>
      </c>
      <c r="C628" s="4" t="s">
        <v>497</v>
      </c>
      <c r="D628" s="4" t="s">
        <v>36</v>
      </c>
      <c r="E628" s="4" t="s">
        <v>210</v>
      </c>
      <c r="F628" s="4">
        <v>27956938</v>
      </c>
      <c r="G628" s="69">
        <v>2</v>
      </c>
      <c r="H628" s="5">
        <v>3</v>
      </c>
      <c r="I628" s="69">
        <v>0</v>
      </c>
      <c r="J628" s="5">
        <v>0</v>
      </c>
      <c r="K628" s="70"/>
      <c r="L628" s="70"/>
      <c r="M628" s="69">
        <v>4</v>
      </c>
      <c r="N628" s="5">
        <v>2</v>
      </c>
      <c r="O628" s="69">
        <v>4</v>
      </c>
      <c r="P628" s="5">
        <v>1</v>
      </c>
      <c r="Q628" s="69">
        <v>10</v>
      </c>
      <c r="R628" s="4">
        <f t="shared" si="148"/>
        <v>6</v>
      </c>
      <c r="S628" s="77">
        <f t="shared" si="150"/>
        <v>8</v>
      </c>
      <c r="T628" s="39">
        <f t="shared" si="146"/>
        <v>4</v>
      </c>
      <c r="U628" s="39">
        <f t="shared" si="147"/>
        <v>2.8284271247461903</v>
      </c>
      <c r="V628" s="39"/>
      <c r="W628" s="39">
        <f t="shared" si="149"/>
        <v>8</v>
      </c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1:33" ht="45" x14ac:dyDescent="0.2">
      <c r="A629" s="4" t="s">
        <v>1695</v>
      </c>
      <c r="B629" s="4" t="s">
        <v>1696</v>
      </c>
      <c r="C629" s="4" t="s">
        <v>1697</v>
      </c>
      <c r="D629" s="4" t="s">
        <v>40</v>
      </c>
      <c r="E629" s="4" t="s">
        <v>210</v>
      </c>
      <c r="F629" s="4">
        <v>27929616</v>
      </c>
      <c r="G629" s="69">
        <v>2</v>
      </c>
      <c r="H629" s="5">
        <v>5</v>
      </c>
      <c r="I629" s="69">
        <v>0</v>
      </c>
      <c r="J629" s="5">
        <v>0</v>
      </c>
      <c r="K629" s="70"/>
      <c r="L629" s="70"/>
      <c r="M629" s="69">
        <v>4</v>
      </c>
      <c r="N629" s="5">
        <v>3</v>
      </c>
      <c r="O629" s="69">
        <v>3</v>
      </c>
      <c r="P629" s="5">
        <v>2</v>
      </c>
      <c r="Q629" s="69">
        <v>9</v>
      </c>
      <c r="R629" s="4">
        <f t="shared" si="148"/>
        <v>10</v>
      </c>
      <c r="S629" s="77">
        <f t="shared" si="150"/>
        <v>9.5</v>
      </c>
      <c r="T629" s="39">
        <f t="shared" si="146"/>
        <v>1</v>
      </c>
      <c r="U629" s="39">
        <f t="shared" si="147"/>
        <v>0.70710678118654757</v>
      </c>
      <c r="V629" s="39"/>
      <c r="W629" s="39">
        <f>S629</f>
        <v>9.5</v>
      </c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1:33" ht="45" x14ac:dyDescent="0.2">
      <c r="A630" s="5" t="s">
        <v>1904</v>
      </c>
      <c r="B630" s="5" t="s">
        <v>1698</v>
      </c>
      <c r="C630" s="5" t="s">
        <v>1699</v>
      </c>
      <c r="D630" s="5" t="s">
        <v>40</v>
      </c>
      <c r="E630" s="4" t="s">
        <v>210</v>
      </c>
      <c r="F630" s="4">
        <v>27960204</v>
      </c>
      <c r="G630" s="69">
        <v>4</v>
      </c>
      <c r="H630" s="5">
        <v>2</v>
      </c>
      <c r="I630" s="69">
        <v>0</v>
      </c>
      <c r="J630" s="5">
        <v>0</v>
      </c>
      <c r="K630" s="70"/>
      <c r="L630" s="70"/>
      <c r="M630" s="69">
        <v>4</v>
      </c>
      <c r="N630" s="5">
        <v>2</v>
      </c>
      <c r="O630" s="69">
        <v>1</v>
      </c>
      <c r="P630" s="5">
        <v>1</v>
      </c>
      <c r="Q630" s="69">
        <v>9</v>
      </c>
      <c r="R630" s="4">
        <f t="shared" si="148"/>
        <v>5</v>
      </c>
      <c r="S630" s="77">
        <f t="shared" si="150"/>
        <v>7</v>
      </c>
      <c r="T630" s="39">
        <f t="shared" si="146"/>
        <v>4</v>
      </c>
      <c r="U630" s="39">
        <f t="shared" si="147"/>
        <v>2.8284271247461903</v>
      </c>
      <c r="V630" s="39"/>
      <c r="W630" s="39">
        <f>S630</f>
        <v>7</v>
      </c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1:33" ht="90" x14ac:dyDescent="0.2">
      <c r="A631" s="4" t="s">
        <v>1700</v>
      </c>
      <c r="B631" s="4" t="s">
        <v>1701</v>
      </c>
      <c r="C631" s="4" t="s">
        <v>1702</v>
      </c>
      <c r="D631" s="4" t="s">
        <v>40</v>
      </c>
      <c r="E631" s="4" t="s">
        <v>210</v>
      </c>
      <c r="F631" s="4">
        <v>28077980</v>
      </c>
      <c r="G631" s="69">
        <v>5</v>
      </c>
      <c r="H631" s="5">
        <v>5</v>
      </c>
      <c r="I631" s="69">
        <v>0</v>
      </c>
      <c r="J631" s="5">
        <v>0</v>
      </c>
      <c r="K631" s="70"/>
      <c r="L631" s="70"/>
      <c r="M631" s="69">
        <v>2</v>
      </c>
      <c r="N631" s="5">
        <v>3</v>
      </c>
      <c r="O631" s="69">
        <v>1</v>
      </c>
      <c r="P631" s="5">
        <v>1</v>
      </c>
      <c r="Q631" s="69">
        <f t="shared" ref="Q631:Q636" si="151">SUM(G631,I631,M631,O631)</f>
        <v>8</v>
      </c>
      <c r="R631" s="4">
        <v>9</v>
      </c>
      <c r="S631" s="77">
        <f t="shared" si="150"/>
        <v>8.5</v>
      </c>
      <c r="T631" s="39">
        <f t="shared" si="146"/>
        <v>1</v>
      </c>
      <c r="U631" s="39">
        <f t="shared" si="147"/>
        <v>0.70710678118654757</v>
      </c>
      <c r="V631" s="39"/>
      <c r="W631" s="39">
        <f>S631</f>
        <v>8.5</v>
      </c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1:33" ht="60" x14ac:dyDescent="0.2">
      <c r="A632" s="4" t="s">
        <v>1703</v>
      </c>
      <c r="B632" s="4" t="s">
        <v>1704</v>
      </c>
      <c r="C632" s="4" t="s">
        <v>909</v>
      </c>
      <c r="D632" s="4" t="s">
        <v>36</v>
      </c>
      <c r="E632" s="4" t="s">
        <v>210</v>
      </c>
      <c r="F632" s="4">
        <v>28066758</v>
      </c>
      <c r="G632" s="69">
        <v>5</v>
      </c>
      <c r="H632" s="5">
        <v>5</v>
      </c>
      <c r="I632" s="69">
        <v>0</v>
      </c>
      <c r="J632" s="5">
        <v>0</v>
      </c>
      <c r="K632" s="70"/>
      <c r="L632" s="70"/>
      <c r="M632" s="69">
        <v>3</v>
      </c>
      <c r="N632" s="5">
        <v>1</v>
      </c>
      <c r="O632" s="69">
        <v>2</v>
      </c>
      <c r="P632" s="5">
        <v>2</v>
      </c>
      <c r="Q632" s="69">
        <f t="shared" si="151"/>
        <v>10</v>
      </c>
      <c r="R632" s="4">
        <v>8</v>
      </c>
      <c r="S632" s="77">
        <f t="shared" si="150"/>
        <v>9</v>
      </c>
      <c r="T632" s="39">
        <f t="shared" si="146"/>
        <v>2</v>
      </c>
      <c r="U632" s="39">
        <f t="shared" si="147"/>
        <v>1.4142135623730951</v>
      </c>
      <c r="V632" s="39"/>
      <c r="W632" s="39">
        <f>S632</f>
        <v>9</v>
      </c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1:33" ht="75" x14ac:dyDescent="0.2">
      <c r="A633" s="4" t="s">
        <v>1517</v>
      </c>
      <c r="B633" s="4" t="s">
        <v>1518</v>
      </c>
      <c r="C633" s="4" t="s">
        <v>1519</v>
      </c>
      <c r="D633" s="4" t="s">
        <v>40</v>
      </c>
      <c r="E633" s="4" t="s">
        <v>210</v>
      </c>
      <c r="F633" s="4">
        <v>28034356</v>
      </c>
      <c r="G633" s="69">
        <v>4</v>
      </c>
      <c r="H633" s="5">
        <v>5</v>
      </c>
      <c r="I633" s="69">
        <v>0</v>
      </c>
      <c r="J633" s="5">
        <v>1</v>
      </c>
      <c r="K633" s="70"/>
      <c r="L633" s="70"/>
      <c r="M633" s="69">
        <v>4</v>
      </c>
      <c r="N633" s="5">
        <v>4</v>
      </c>
      <c r="O633" s="69">
        <v>3</v>
      </c>
      <c r="P633" s="5">
        <v>3</v>
      </c>
      <c r="Q633" s="69">
        <f t="shared" si="151"/>
        <v>11</v>
      </c>
      <c r="R633" s="4">
        <v>13</v>
      </c>
      <c r="S633" s="77">
        <f t="shared" si="150"/>
        <v>12</v>
      </c>
      <c r="T633" s="39">
        <f t="shared" si="146"/>
        <v>2</v>
      </c>
      <c r="U633" s="39">
        <f t="shared" si="147"/>
        <v>1.4142135623730951</v>
      </c>
      <c r="V633" s="39"/>
      <c r="W633" s="39">
        <f t="shared" ref="W633:W636" si="152">S633</f>
        <v>12</v>
      </c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1:33" ht="45" x14ac:dyDescent="0.2">
      <c r="A634" s="4" t="s">
        <v>1520</v>
      </c>
      <c r="B634" s="4" t="s">
        <v>1521</v>
      </c>
      <c r="C634" s="4" t="s">
        <v>1522</v>
      </c>
      <c r="D634" s="4" t="s">
        <v>36</v>
      </c>
      <c r="E634" s="4" t="s">
        <v>210</v>
      </c>
      <c r="F634" s="4">
        <v>28032327</v>
      </c>
      <c r="G634" s="69">
        <v>5</v>
      </c>
      <c r="H634" s="5">
        <v>4</v>
      </c>
      <c r="I634" s="69">
        <v>0</v>
      </c>
      <c r="J634" s="5">
        <v>0</v>
      </c>
      <c r="K634" s="70"/>
      <c r="L634" s="70"/>
      <c r="M634" s="69">
        <v>2</v>
      </c>
      <c r="N634" s="5">
        <v>5</v>
      </c>
      <c r="O634" s="69">
        <v>1</v>
      </c>
      <c r="P634" s="5">
        <v>2</v>
      </c>
      <c r="Q634" s="69">
        <f t="shared" si="151"/>
        <v>8</v>
      </c>
      <c r="R634" s="4">
        <v>11</v>
      </c>
      <c r="S634" s="77">
        <f t="shared" si="150"/>
        <v>9.5</v>
      </c>
      <c r="T634" s="39">
        <f t="shared" si="146"/>
        <v>3</v>
      </c>
      <c r="U634" s="39">
        <f t="shared" si="147"/>
        <v>2.1213203435596424</v>
      </c>
      <c r="V634" s="39"/>
      <c r="W634" s="39">
        <f t="shared" si="152"/>
        <v>9.5</v>
      </c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1:33" ht="105" x14ac:dyDescent="0.2">
      <c r="A635" s="4" t="s">
        <v>1523</v>
      </c>
      <c r="B635" s="5" t="s">
        <v>1524</v>
      </c>
      <c r="C635" s="4" t="s">
        <v>1525</v>
      </c>
      <c r="D635" s="5" t="s">
        <v>36</v>
      </c>
      <c r="E635" s="4" t="s">
        <v>210</v>
      </c>
      <c r="F635" s="4">
        <v>28031024</v>
      </c>
      <c r="G635" s="69">
        <v>5</v>
      </c>
      <c r="H635" s="5">
        <v>5</v>
      </c>
      <c r="I635" s="69">
        <v>2</v>
      </c>
      <c r="J635" s="73">
        <v>4</v>
      </c>
      <c r="K635" s="70"/>
      <c r="L635" s="70"/>
      <c r="M635" s="69">
        <v>4</v>
      </c>
      <c r="N635" s="5">
        <v>4</v>
      </c>
      <c r="O635" s="69">
        <v>2</v>
      </c>
      <c r="P635" s="5">
        <v>3</v>
      </c>
      <c r="Q635" s="69">
        <f t="shared" si="151"/>
        <v>13</v>
      </c>
      <c r="R635" s="4">
        <v>16</v>
      </c>
      <c r="S635" s="77">
        <f t="shared" si="150"/>
        <v>14.5</v>
      </c>
      <c r="T635" s="39">
        <f t="shared" si="146"/>
        <v>3</v>
      </c>
      <c r="U635" s="39">
        <f t="shared" si="147"/>
        <v>2.1213203435596424</v>
      </c>
      <c r="V635" s="39"/>
      <c r="W635" s="39">
        <f t="shared" si="152"/>
        <v>14.5</v>
      </c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1:33" ht="90" x14ac:dyDescent="0.2">
      <c r="A636" s="4" t="s">
        <v>1526</v>
      </c>
      <c r="B636" s="4" t="s">
        <v>1527</v>
      </c>
      <c r="C636" s="4" t="s">
        <v>1522</v>
      </c>
      <c r="D636" s="4" t="s">
        <v>36</v>
      </c>
      <c r="E636" s="4" t="s">
        <v>210</v>
      </c>
      <c r="F636" s="4">
        <v>28032326</v>
      </c>
      <c r="G636" s="69">
        <v>3</v>
      </c>
      <c r="H636" s="5">
        <v>3</v>
      </c>
      <c r="I636" s="69">
        <v>0</v>
      </c>
      <c r="J636" s="5">
        <v>0</v>
      </c>
      <c r="K636" s="70"/>
      <c r="L636" s="70"/>
      <c r="M636" s="69">
        <v>1</v>
      </c>
      <c r="N636" s="5">
        <v>4</v>
      </c>
      <c r="O636" s="69">
        <v>1</v>
      </c>
      <c r="P636" s="5">
        <v>2</v>
      </c>
      <c r="Q636" s="69">
        <f t="shared" si="151"/>
        <v>5</v>
      </c>
      <c r="R636" s="4">
        <v>9</v>
      </c>
      <c r="S636" s="77">
        <f t="shared" si="150"/>
        <v>7</v>
      </c>
      <c r="T636" s="39">
        <f t="shared" si="146"/>
        <v>4</v>
      </c>
      <c r="U636" s="39">
        <f t="shared" si="147"/>
        <v>2.8284271247461903</v>
      </c>
      <c r="V636" s="39"/>
      <c r="W636" s="39">
        <f t="shared" si="152"/>
        <v>7</v>
      </c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1:33" ht="105" x14ac:dyDescent="0.2">
      <c r="A637" s="4" t="s">
        <v>1528</v>
      </c>
      <c r="B637" s="4" t="s">
        <v>1529</v>
      </c>
      <c r="C637" s="4" t="s">
        <v>1530</v>
      </c>
      <c r="D637" s="4" t="s">
        <v>36</v>
      </c>
      <c r="E637" s="4" t="s">
        <v>210</v>
      </c>
      <c r="F637" s="4">
        <v>28042619</v>
      </c>
      <c r="G637" s="69">
        <v>4</v>
      </c>
      <c r="H637" s="5">
        <v>5</v>
      </c>
      <c r="I637" s="69">
        <v>0</v>
      </c>
      <c r="J637" s="5">
        <v>1</v>
      </c>
      <c r="K637" s="70"/>
      <c r="L637" s="70"/>
      <c r="M637" s="69">
        <v>3</v>
      </c>
      <c r="N637" s="5">
        <v>4</v>
      </c>
      <c r="O637" s="69">
        <v>1</v>
      </c>
      <c r="P637" s="5">
        <v>2</v>
      </c>
      <c r="Q637" s="69">
        <v>8</v>
      </c>
      <c r="R637" s="4">
        <v>12</v>
      </c>
      <c r="S637" s="77">
        <f t="shared" si="150"/>
        <v>10</v>
      </c>
      <c r="T637" s="39">
        <f t="shared" si="146"/>
        <v>4</v>
      </c>
      <c r="U637" s="39">
        <f t="shared" si="147"/>
        <v>2.8284271247461903</v>
      </c>
      <c r="V637" s="39"/>
      <c r="W637" s="39">
        <f>S637</f>
        <v>10</v>
      </c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1:33" ht="90" x14ac:dyDescent="0.2">
      <c r="A638" s="4" t="s">
        <v>1531</v>
      </c>
      <c r="B638" s="4" t="s">
        <v>1532</v>
      </c>
      <c r="C638" s="4" t="s">
        <v>371</v>
      </c>
      <c r="D638" s="4" t="s">
        <v>40</v>
      </c>
      <c r="E638" s="4" t="s">
        <v>210</v>
      </c>
      <c r="F638" s="4">
        <v>28029719</v>
      </c>
      <c r="G638" s="69">
        <v>4</v>
      </c>
      <c r="H638" s="5">
        <v>5</v>
      </c>
      <c r="I638" s="69">
        <v>4</v>
      </c>
      <c r="J638" s="5">
        <v>5</v>
      </c>
      <c r="K638" s="70"/>
      <c r="L638" s="70"/>
      <c r="M638" s="69">
        <v>5</v>
      </c>
      <c r="N638" s="5">
        <v>2</v>
      </c>
      <c r="O638" s="69">
        <v>3</v>
      </c>
      <c r="P638" s="5">
        <v>1</v>
      </c>
      <c r="Q638" s="69">
        <v>16</v>
      </c>
      <c r="R638" s="114">
        <f t="shared" ref="R638:R643" si="153">H638+J638+N638+P638</f>
        <v>13</v>
      </c>
      <c r="S638" s="77">
        <f t="shared" si="150"/>
        <v>14.5</v>
      </c>
      <c r="T638" s="39">
        <f t="shared" si="146"/>
        <v>3</v>
      </c>
      <c r="U638" s="39">
        <f t="shared" si="147"/>
        <v>2.1213203435596424</v>
      </c>
      <c r="V638" s="39"/>
      <c r="W638" s="39">
        <f>S638</f>
        <v>14.5</v>
      </c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1:33" ht="90" x14ac:dyDescent="0.2">
      <c r="A639" s="4" t="s">
        <v>1533</v>
      </c>
      <c r="B639" s="4" t="s">
        <v>1534</v>
      </c>
      <c r="C639" s="4" t="s">
        <v>1535</v>
      </c>
      <c r="D639" s="4" t="s">
        <v>40</v>
      </c>
      <c r="E639" s="4" t="s">
        <v>210</v>
      </c>
      <c r="F639" s="4">
        <v>28029455</v>
      </c>
      <c r="G639" s="69">
        <v>5</v>
      </c>
      <c r="H639" s="5">
        <v>5</v>
      </c>
      <c r="I639" s="76">
        <v>0</v>
      </c>
      <c r="J639" s="5">
        <v>1</v>
      </c>
      <c r="K639" s="70"/>
      <c r="L639" s="70"/>
      <c r="M639" s="69">
        <v>5</v>
      </c>
      <c r="N639" s="5">
        <v>5</v>
      </c>
      <c r="O639" s="69">
        <v>3</v>
      </c>
      <c r="P639" s="5">
        <v>3</v>
      </c>
      <c r="Q639" s="69">
        <v>13</v>
      </c>
      <c r="R639" s="114">
        <f t="shared" si="153"/>
        <v>14</v>
      </c>
      <c r="S639" s="77">
        <f t="shared" si="150"/>
        <v>13.5</v>
      </c>
      <c r="T639" s="39">
        <f t="shared" si="146"/>
        <v>1</v>
      </c>
      <c r="U639" s="39">
        <f t="shared" si="147"/>
        <v>0.70710678118654757</v>
      </c>
      <c r="V639" s="39"/>
      <c r="W639" s="39">
        <f>S639</f>
        <v>13.5</v>
      </c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1:33" ht="120" x14ac:dyDescent="0.2">
      <c r="A640" s="5" t="s">
        <v>1536</v>
      </c>
      <c r="B640" s="5" t="s">
        <v>1537</v>
      </c>
      <c r="C640" s="5" t="s">
        <v>1538</v>
      </c>
      <c r="D640" s="5" t="s">
        <v>40</v>
      </c>
      <c r="E640" s="5" t="s">
        <v>210</v>
      </c>
      <c r="F640" s="5">
        <v>28000338</v>
      </c>
      <c r="G640" s="69">
        <v>5</v>
      </c>
      <c r="H640" s="5">
        <v>5</v>
      </c>
      <c r="I640" s="69">
        <v>5</v>
      </c>
      <c r="J640" s="5">
        <v>5</v>
      </c>
      <c r="K640" s="70"/>
      <c r="L640" s="70"/>
      <c r="M640" s="69">
        <v>4</v>
      </c>
      <c r="N640" s="5">
        <v>2</v>
      </c>
      <c r="O640" s="69">
        <v>3</v>
      </c>
      <c r="P640" s="5">
        <v>3</v>
      </c>
      <c r="Q640" s="69">
        <v>17</v>
      </c>
      <c r="R640" s="114">
        <f t="shared" si="153"/>
        <v>15</v>
      </c>
      <c r="S640" s="77">
        <f t="shared" si="150"/>
        <v>16</v>
      </c>
      <c r="T640" s="39">
        <f t="shared" si="146"/>
        <v>2</v>
      </c>
      <c r="U640" s="39">
        <f t="shared" si="147"/>
        <v>1.4142135623730951</v>
      </c>
      <c r="V640" s="39"/>
      <c r="W640" s="39">
        <f>S640</f>
        <v>16</v>
      </c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1:33" ht="75" x14ac:dyDescent="0.2">
      <c r="A641" s="4" t="s">
        <v>1539</v>
      </c>
      <c r="B641" s="4" t="s">
        <v>1540</v>
      </c>
      <c r="C641" s="4" t="s">
        <v>1541</v>
      </c>
      <c r="D641" s="4" t="s">
        <v>40</v>
      </c>
      <c r="E641" s="4" t="s">
        <v>210</v>
      </c>
      <c r="F641" s="5">
        <v>28009328</v>
      </c>
      <c r="G641" s="69">
        <v>3</v>
      </c>
      <c r="H641" s="5">
        <v>5</v>
      </c>
      <c r="I641" s="69">
        <v>2</v>
      </c>
      <c r="J641" s="5">
        <v>3</v>
      </c>
      <c r="K641" s="70"/>
      <c r="L641" s="70"/>
      <c r="M641" s="69">
        <v>4</v>
      </c>
      <c r="N641" s="5">
        <v>4</v>
      </c>
      <c r="O641" s="69">
        <v>3</v>
      </c>
      <c r="P641" s="5">
        <v>3</v>
      </c>
      <c r="Q641" s="69">
        <v>12</v>
      </c>
      <c r="R641" s="114">
        <f t="shared" si="153"/>
        <v>15</v>
      </c>
      <c r="S641" s="77">
        <f t="shared" si="150"/>
        <v>13.5</v>
      </c>
      <c r="T641" s="39">
        <f t="shared" si="146"/>
        <v>3</v>
      </c>
      <c r="U641" s="39">
        <f t="shared" si="147"/>
        <v>2.1213203435596424</v>
      </c>
      <c r="V641" s="39"/>
      <c r="W641" s="39">
        <f t="shared" ref="W641:W644" si="154">S641</f>
        <v>13.5</v>
      </c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</row>
    <row r="642" spans="1:33" ht="60" x14ac:dyDescent="0.2">
      <c r="A642" s="4" t="s">
        <v>1542</v>
      </c>
      <c r="B642" s="4" t="s">
        <v>1543</v>
      </c>
      <c r="C642" s="4" t="s">
        <v>1544</v>
      </c>
      <c r="D642" s="4" t="s">
        <v>40</v>
      </c>
      <c r="E642" s="4" t="s">
        <v>210</v>
      </c>
      <c r="F642" s="4">
        <v>28018997</v>
      </c>
      <c r="G642" s="69">
        <v>5</v>
      </c>
      <c r="H642" s="5">
        <v>5</v>
      </c>
      <c r="I642" s="69">
        <v>5</v>
      </c>
      <c r="J642" s="5">
        <v>5</v>
      </c>
      <c r="K642" s="70"/>
      <c r="L642" s="70"/>
      <c r="M642" s="69">
        <v>4</v>
      </c>
      <c r="N642" s="5">
        <v>5</v>
      </c>
      <c r="O642" s="69">
        <v>4</v>
      </c>
      <c r="P642" s="5">
        <v>2</v>
      </c>
      <c r="Q642" s="69">
        <v>18</v>
      </c>
      <c r="R642" s="114">
        <f t="shared" si="153"/>
        <v>17</v>
      </c>
      <c r="S642" s="77">
        <f t="shared" si="150"/>
        <v>17.5</v>
      </c>
      <c r="T642" s="39">
        <f t="shared" si="146"/>
        <v>1</v>
      </c>
      <c r="U642" s="39">
        <f t="shared" si="147"/>
        <v>0.70710678118654757</v>
      </c>
      <c r="V642" s="39"/>
      <c r="W642" s="39">
        <f t="shared" si="154"/>
        <v>17.5</v>
      </c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1:33" ht="60" x14ac:dyDescent="0.2">
      <c r="A643" s="4" t="s">
        <v>1545</v>
      </c>
      <c r="B643" s="4" t="s">
        <v>1546</v>
      </c>
      <c r="C643" s="4" t="s">
        <v>707</v>
      </c>
      <c r="D643" s="4" t="s">
        <v>36</v>
      </c>
      <c r="E643" s="4" t="s">
        <v>210</v>
      </c>
      <c r="F643" s="4">
        <v>28011234</v>
      </c>
      <c r="G643" s="69">
        <v>5</v>
      </c>
      <c r="H643" s="5">
        <v>3</v>
      </c>
      <c r="I643" s="69">
        <v>1</v>
      </c>
      <c r="J643" s="5">
        <v>1</v>
      </c>
      <c r="K643" s="70"/>
      <c r="L643" s="70"/>
      <c r="M643" s="69">
        <v>3</v>
      </c>
      <c r="N643" s="5">
        <v>4</v>
      </c>
      <c r="O643" s="69">
        <v>2</v>
      </c>
      <c r="P643" s="5">
        <v>5</v>
      </c>
      <c r="Q643" s="69">
        <v>11</v>
      </c>
      <c r="R643" s="114">
        <f t="shared" si="153"/>
        <v>13</v>
      </c>
      <c r="S643" s="77">
        <f t="shared" si="150"/>
        <v>12</v>
      </c>
      <c r="T643" s="39">
        <f t="shared" si="146"/>
        <v>2</v>
      </c>
      <c r="U643" s="39">
        <f t="shared" si="147"/>
        <v>1.4142135623730951</v>
      </c>
      <c r="V643" s="39"/>
      <c r="W643" s="39">
        <f t="shared" si="154"/>
        <v>12</v>
      </c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</row>
    <row r="644" spans="1:33" ht="45" x14ac:dyDescent="0.2">
      <c r="A644" s="5" t="s">
        <v>1547</v>
      </c>
      <c r="B644" s="4" t="s">
        <v>1548</v>
      </c>
      <c r="C644" s="4" t="s">
        <v>1549</v>
      </c>
      <c r="D644" s="5" t="s">
        <v>36</v>
      </c>
      <c r="E644" s="4" t="s">
        <v>210</v>
      </c>
      <c r="F644" s="4">
        <v>27997940</v>
      </c>
      <c r="G644" s="69">
        <v>3</v>
      </c>
      <c r="H644" s="5">
        <v>4</v>
      </c>
      <c r="I644" s="69">
        <v>1</v>
      </c>
      <c r="J644" s="5">
        <v>0</v>
      </c>
      <c r="K644" s="70"/>
      <c r="L644" s="70"/>
      <c r="M644" s="69">
        <v>5</v>
      </c>
      <c r="N644" s="5">
        <v>5</v>
      </c>
      <c r="O644" s="69">
        <v>1</v>
      </c>
      <c r="P644" s="5">
        <v>1</v>
      </c>
      <c r="Q644" s="69">
        <f>G644+I644+M644+O644</f>
        <v>10</v>
      </c>
      <c r="R644" s="4">
        <f>SUM(H644,J644,N644,P644,)</f>
        <v>10</v>
      </c>
      <c r="S644" s="77">
        <f t="shared" si="150"/>
        <v>10</v>
      </c>
      <c r="T644" s="39">
        <f t="shared" si="146"/>
        <v>0</v>
      </c>
      <c r="U644" s="39">
        <f t="shared" si="147"/>
        <v>0</v>
      </c>
      <c r="V644" s="39"/>
      <c r="W644" s="39">
        <f t="shared" si="154"/>
        <v>10</v>
      </c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1:33" ht="135" x14ac:dyDescent="0.2">
      <c r="A645" s="4" t="s">
        <v>1550</v>
      </c>
      <c r="B645" s="4" t="s">
        <v>1551</v>
      </c>
      <c r="C645" s="4" t="s">
        <v>1552</v>
      </c>
      <c r="D645" s="4" t="s">
        <v>40</v>
      </c>
      <c r="E645" s="4" t="s">
        <v>210</v>
      </c>
      <c r="F645" s="4">
        <v>27993961</v>
      </c>
      <c r="G645" s="69">
        <v>5</v>
      </c>
      <c r="H645" s="5">
        <v>5</v>
      </c>
      <c r="I645" s="69">
        <v>4</v>
      </c>
      <c r="J645" s="5">
        <v>3</v>
      </c>
      <c r="K645" s="70"/>
      <c r="L645" s="70"/>
      <c r="M645" s="69">
        <v>4</v>
      </c>
      <c r="N645" s="5">
        <v>5</v>
      </c>
      <c r="O645" s="69">
        <v>4</v>
      </c>
      <c r="P645" s="5">
        <v>4</v>
      </c>
      <c r="Q645" s="69">
        <f>G645+I645+M645+O645</f>
        <v>17</v>
      </c>
      <c r="R645" s="4">
        <f>SUM(H645,J645,N645,P645,)</f>
        <v>17</v>
      </c>
      <c r="S645" s="77">
        <f t="shared" si="150"/>
        <v>17</v>
      </c>
      <c r="T645" s="39">
        <f t="shared" si="146"/>
        <v>0</v>
      </c>
      <c r="U645" s="39">
        <f t="shared" si="147"/>
        <v>0</v>
      </c>
      <c r="V645" s="39"/>
      <c r="W645" s="39">
        <f>S645</f>
        <v>17</v>
      </c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1:33" ht="60" x14ac:dyDescent="0.2">
      <c r="A646" s="4" t="s">
        <v>1553</v>
      </c>
      <c r="B646" s="4" t="s">
        <v>1554</v>
      </c>
      <c r="C646" s="4" t="s">
        <v>1555</v>
      </c>
      <c r="D646" s="4" t="s">
        <v>36</v>
      </c>
      <c r="E646" s="4" t="s">
        <v>210</v>
      </c>
      <c r="F646" s="4">
        <v>27989237</v>
      </c>
      <c r="G646" s="69">
        <v>5</v>
      </c>
      <c r="H646" s="5">
        <v>3</v>
      </c>
      <c r="I646" s="69">
        <v>1</v>
      </c>
      <c r="J646" s="5">
        <v>1</v>
      </c>
      <c r="K646" s="70"/>
      <c r="L646" s="70"/>
      <c r="M646" s="69">
        <v>4</v>
      </c>
      <c r="N646" s="5">
        <v>4</v>
      </c>
      <c r="O646" s="69">
        <v>5</v>
      </c>
      <c r="P646" s="5">
        <v>3</v>
      </c>
      <c r="Q646" s="69">
        <f>G646+I646+M646+O646</f>
        <v>15</v>
      </c>
      <c r="R646" s="4">
        <f>SUM(H646,J646,N646,P646,)</f>
        <v>11</v>
      </c>
      <c r="S646" s="77">
        <f t="shared" si="150"/>
        <v>13</v>
      </c>
      <c r="T646" s="39">
        <f t="shared" si="146"/>
        <v>4</v>
      </c>
      <c r="U646" s="39">
        <f t="shared" si="147"/>
        <v>2.8284271247461903</v>
      </c>
      <c r="V646" s="39"/>
      <c r="W646" s="39">
        <f>S646</f>
        <v>13</v>
      </c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1:33" ht="135" x14ac:dyDescent="0.2">
      <c r="A647" s="4" t="s">
        <v>1905</v>
      </c>
      <c r="B647" s="4" t="s">
        <v>1556</v>
      </c>
      <c r="C647" s="4" t="s">
        <v>1557</v>
      </c>
      <c r="D647" s="4" t="s">
        <v>27</v>
      </c>
      <c r="E647" s="4" t="s">
        <v>210</v>
      </c>
      <c r="F647" s="4">
        <v>27974170</v>
      </c>
      <c r="G647" s="69">
        <v>5</v>
      </c>
      <c r="H647" s="5">
        <v>5</v>
      </c>
      <c r="I647" s="69">
        <v>5</v>
      </c>
      <c r="J647" s="5">
        <v>0</v>
      </c>
      <c r="K647" s="70"/>
      <c r="L647" s="70"/>
      <c r="M647" s="69">
        <v>1</v>
      </c>
      <c r="N647" s="5">
        <v>5</v>
      </c>
      <c r="O647" s="69">
        <v>5</v>
      </c>
      <c r="P647" s="5">
        <v>5</v>
      </c>
      <c r="Q647" s="69">
        <f>G647+I647+M647+O647</f>
        <v>16</v>
      </c>
      <c r="R647" s="4">
        <f>SUM(H647,J647,N647,P647,)</f>
        <v>15</v>
      </c>
      <c r="S647" s="77">
        <f t="shared" si="150"/>
        <v>15.5</v>
      </c>
      <c r="T647" s="39">
        <f t="shared" si="146"/>
        <v>1</v>
      </c>
      <c r="U647" s="39">
        <f t="shared" si="147"/>
        <v>0.70710678118654757</v>
      </c>
      <c r="V647" s="39"/>
      <c r="W647" s="39">
        <f>S647</f>
        <v>15.5</v>
      </c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1:33" ht="75" x14ac:dyDescent="0.2">
      <c r="A648" s="4" t="s">
        <v>1906</v>
      </c>
      <c r="B648" s="4" t="s">
        <v>1558</v>
      </c>
      <c r="C648" s="4" t="s">
        <v>1559</v>
      </c>
      <c r="D648" s="4" t="s">
        <v>40</v>
      </c>
      <c r="E648" s="4" t="s">
        <v>210</v>
      </c>
      <c r="F648" s="4">
        <v>28003742</v>
      </c>
      <c r="G648" s="69">
        <v>5</v>
      </c>
      <c r="H648" s="5">
        <v>4</v>
      </c>
      <c r="I648" s="69">
        <v>4</v>
      </c>
      <c r="J648" s="5">
        <v>3</v>
      </c>
      <c r="K648" s="70"/>
      <c r="L648" s="70"/>
      <c r="M648" s="69">
        <v>4</v>
      </c>
      <c r="N648" s="5">
        <v>4</v>
      </c>
      <c r="O648" s="69">
        <v>3</v>
      </c>
      <c r="P648" s="5">
        <v>1</v>
      </c>
      <c r="Q648" s="69">
        <f>G648+I648+M648+O648</f>
        <v>16</v>
      </c>
      <c r="R648" s="4">
        <f>SUM(H648,J648,N648,P648,)</f>
        <v>12</v>
      </c>
      <c r="S648" s="77">
        <f t="shared" si="150"/>
        <v>14</v>
      </c>
      <c r="T648" s="39">
        <f t="shared" si="146"/>
        <v>4</v>
      </c>
      <c r="U648" s="39">
        <f t="shared" si="147"/>
        <v>2.8284271247461903</v>
      </c>
      <c r="V648" s="39"/>
      <c r="W648" s="39">
        <f t="shared" ref="W648:W649" si="155">S648</f>
        <v>14</v>
      </c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1:33" ht="105" x14ac:dyDescent="0.2">
      <c r="A649" s="45" t="s">
        <v>1221</v>
      </c>
      <c r="B649" s="39" t="s">
        <v>1222</v>
      </c>
      <c r="C649" s="39" t="s">
        <v>245</v>
      </c>
      <c r="D649" s="39" t="s">
        <v>40</v>
      </c>
      <c r="E649" s="39" t="s">
        <v>28</v>
      </c>
      <c r="F649" s="39">
        <v>27846254</v>
      </c>
      <c r="G649" s="103"/>
      <c r="H649" s="103"/>
      <c r="I649" s="82">
        <v>1</v>
      </c>
      <c r="J649" s="45">
        <v>5</v>
      </c>
      <c r="K649" s="82">
        <v>5</v>
      </c>
      <c r="L649" s="45">
        <v>5</v>
      </c>
      <c r="M649" s="82">
        <v>2</v>
      </c>
      <c r="N649" s="45">
        <v>3</v>
      </c>
      <c r="O649" s="82">
        <v>1</v>
      </c>
      <c r="P649" s="45">
        <v>1</v>
      </c>
      <c r="Q649" s="82">
        <v>9</v>
      </c>
      <c r="R649" s="39">
        <v>14</v>
      </c>
      <c r="S649" s="104">
        <v>12.666666666666666</v>
      </c>
      <c r="T649" s="39">
        <v>20</v>
      </c>
      <c r="U649" s="39">
        <v>3.2145502536643198</v>
      </c>
      <c r="V649" s="39"/>
      <c r="W649" s="146">
        <f t="shared" si="155"/>
        <v>12.666666666666666</v>
      </c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1:33" s="66" customFormat="1" ht="120" x14ac:dyDescent="0.2">
      <c r="A650" s="45" t="s">
        <v>1223</v>
      </c>
      <c r="B650" s="45" t="s">
        <v>1224</v>
      </c>
      <c r="C650" s="45" t="s">
        <v>343</v>
      </c>
      <c r="D650" s="45" t="s">
        <v>40</v>
      </c>
      <c r="E650" s="45" t="s">
        <v>28</v>
      </c>
      <c r="F650" s="45">
        <v>27876076</v>
      </c>
      <c r="G650" s="103"/>
      <c r="H650" s="103"/>
      <c r="I650" s="82">
        <v>3</v>
      </c>
      <c r="J650" s="45">
        <v>1</v>
      </c>
      <c r="K650" s="82">
        <v>5</v>
      </c>
      <c r="L650" s="45">
        <v>3</v>
      </c>
      <c r="M650" s="82">
        <v>5</v>
      </c>
      <c r="N650" s="45">
        <v>4</v>
      </c>
      <c r="O650" s="82">
        <v>4</v>
      </c>
      <c r="P650" s="45">
        <v>3</v>
      </c>
      <c r="Q650" s="82">
        <v>17</v>
      </c>
      <c r="R650" s="45">
        <v>11</v>
      </c>
      <c r="S650" s="104">
        <v>10.5</v>
      </c>
      <c r="T650" s="45">
        <v>1</v>
      </c>
      <c r="U650" s="45">
        <v>6</v>
      </c>
      <c r="V650" s="45">
        <v>10</v>
      </c>
      <c r="W650" s="148">
        <f>AVERAGE(V650,R650,Q650)</f>
        <v>12.666666666666666</v>
      </c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</row>
    <row r="651" spans="1:33" s="66" customFormat="1" ht="105" x14ac:dyDescent="0.2">
      <c r="A651" s="45" t="s">
        <v>988</v>
      </c>
      <c r="B651" s="45" t="s">
        <v>1225</v>
      </c>
      <c r="C651" s="45" t="s">
        <v>1226</v>
      </c>
      <c r="D651" s="45" t="s">
        <v>36</v>
      </c>
      <c r="E651" s="45" t="s">
        <v>28</v>
      </c>
      <c r="F651" s="45">
        <v>27545578</v>
      </c>
      <c r="G651" s="103"/>
      <c r="H651" s="103"/>
      <c r="I651" s="82">
        <v>3</v>
      </c>
      <c r="J651" s="45">
        <v>2</v>
      </c>
      <c r="K651" s="82">
        <v>5</v>
      </c>
      <c r="L651" s="45">
        <v>5</v>
      </c>
      <c r="M651" s="82">
        <v>3</v>
      </c>
      <c r="N651" s="45">
        <v>4</v>
      </c>
      <c r="O651" s="82">
        <v>4</v>
      </c>
      <c r="P651" s="45">
        <v>4</v>
      </c>
      <c r="Q651" s="82">
        <v>15</v>
      </c>
      <c r="R651" s="45">
        <v>15</v>
      </c>
      <c r="S651" s="104">
        <v>14.666666666666666</v>
      </c>
      <c r="T651" s="45">
        <v>14</v>
      </c>
      <c r="U651" s="45">
        <v>0.57735026918962573</v>
      </c>
      <c r="V651" s="45"/>
      <c r="W651" s="148">
        <v>14.675000000000001</v>
      </c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</row>
    <row r="652" spans="1:33" ht="75" x14ac:dyDescent="0.2">
      <c r="A652" s="45" t="s">
        <v>1227</v>
      </c>
      <c r="B652" s="39" t="s">
        <v>1228</v>
      </c>
      <c r="C652" s="39" t="s">
        <v>363</v>
      </c>
      <c r="D652" s="39" t="s">
        <v>40</v>
      </c>
      <c r="E652" s="39" t="s">
        <v>28</v>
      </c>
      <c r="F652" s="39">
        <v>27812090</v>
      </c>
      <c r="G652" s="103"/>
      <c r="H652" s="103"/>
      <c r="I652" s="82">
        <v>1</v>
      </c>
      <c r="J652" s="45">
        <v>4</v>
      </c>
      <c r="K652" s="82">
        <v>3</v>
      </c>
      <c r="L652" s="45">
        <v>4</v>
      </c>
      <c r="M652" s="82">
        <v>5</v>
      </c>
      <c r="N652" s="45">
        <v>3</v>
      </c>
      <c r="O652" s="82">
        <v>0</v>
      </c>
      <c r="P652" s="45">
        <v>2</v>
      </c>
      <c r="Q652" s="82">
        <v>9</v>
      </c>
      <c r="R652" s="39">
        <v>13</v>
      </c>
      <c r="S652" s="104">
        <v>11</v>
      </c>
      <c r="T652" s="39">
        <v>22</v>
      </c>
      <c r="U652" s="39">
        <v>4.5092497528228925</v>
      </c>
      <c r="V652" s="39">
        <v>9</v>
      </c>
      <c r="W652" s="150">
        <f>AVERAGE(V652,R652,Q652)</f>
        <v>10.333333333333334</v>
      </c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ht="75" x14ac:dyDescent="0.2">
      <c r="A653" s="39" t="s">
        <v>1229</v>
      </c>
      <c r="B653" s="39" t="s">
        <v>1230</v>
      </c>
      <c r="C653" s="39" t="s">
        <v>682</v>
      </c>
      <c r="D653" s="39" t="s">
        <v>40</v>
      </c>
      <c r="E653" s="39" t="s">
        <v>28</v>
      </c>
      <c r="F653" s="39">
        <v>27889366</v>
      </c>
      <c r="G653" s="103"/>
      <c r="H653" s="103"/>
      <c r="I653" s="105">
        <v>5</v>
      </c>
      <c r="J653" s="45">
        <v>4</v>
      </c>
      <c r="K653" s="82">
        <v>5</v>
      </c>
      <c r="L653" s="45">
        <v>5</v>
      </c>
      <c r="M653" s="82">
        <v>3</v>
      </c>
      <c r="N653" s="45">
        <v>3</v>
      </c>
      <c r="O653" s="82">
        <v>1</v>
      </c>
      <c r="P653" s="45">
        <v>1</v>
      </c>
      <c r="Q653" s="82">
        <v>14</v>
      </c>
      <c r="R653" s="39">
        <v>13</v>
      </c>
      <c r="S653" s="104">
        <v>14.666666666666666</v>
      </c>
      <c r="T653" s="39">
        <v>16</v>
      </c>
      <c r="U653" s="39">
        <v>2.0816659994661282</v>
      </c>
      <c r="V653" s="39"/>
      <c r="W653" s="146">
        <f t="shared" ref="W653:W673" si="156">S653</f>
        <v>14.666666666666666</v>
      </c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1:33" ht="75" x14ac:dyDescent="0.2">
      <c r="A654" s="39" t="s">
        <v>1231</v>
      </c>
      <c r="B654" s="39" t="s">
        <v>1232</v>
      </c>
      <c r="C654" s="39" t="s">
        <v>484</v>
      </c>
      <c r="D654" s="39" t="s">
        <v>27</v>
      </c>
      <c r="E654" s="39" t="s">
        <v>28</v>
      </c>
      <c r="F654" s="39">
        <v>27909067</v>
      </c>
      <c r="G654" s="103"/>
      <c r="H654" s="103"/>
      <c r="I654" s="82">
        <v>3</v>
      </c>
      <c r="J654" s="45">
        <v>3</v>
      </c>
      <c r="K654" s="82">
        <v>3</v>
      </c>
      <c r="L654" s="45">
        <v>4</v>
      </c>
      <c r="M654" s="82">
        <v>4</v>
      </c>
      <c r="N654" s="45">
        <v>4</v>
      </c>
      <c r="O654" s="82">
        <v>1</v>
      </c>
      <c r="P654" s="45">
        <v>3</v>
      </c>
      <c r="Q654" s="82">
        <v>11</v>
      </c>
      <c r="R654" s="39">
        <v>14</v>
      </c>
      <c r="S654" s="104">
        <v>10</v>
      </c>
      <c r="T654" s="39">
        <v>8</v>
      </c>
      <c r="U654" s="39">
        <v>4.5825756949558398</v>
      </c>
      <c r="V654" s="39"/>
      <c r="W654" s="150">
        <f t="shared" si="156"/>
        <v>10</v>
      </c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1:33" ht="90" x14ac:dyDescent="0.2">
      <c r="A655" s="45" t="s">
        <v>1233</v>
      </c>
      <c r="B655" s="39" t="s">
        <v>1234</v>
      </c>
      <c r="C655" s="39" t="s">
        <v>1235</v>
      </c>
      <c r="D655" s="39" t="s">
        <v>40</v>
      </c>
      <c r="E655" s="39" t="s">
        <v>28</v>
      </c>
      <c r="F655" s="39">
        <v>27838672</v>
      </c>
      <c r="G655" s="103"/>
      <c r="H655" s="103"/>
      <c r="I655" s="82">
        <v>5</v>
      </c>
      <c r="J655" s="45">
        <v>3</v>
      </c>
      <c r="K655" s="82">
        <v>5</v>
      </c>
      <c r="L655" s="45">
        <v>4</v>
      </c>
      <c r="M655" s="82">
        <v>5</v>
      </c>
      <c r="N655" s="45">
        <v>4</v>
      </c>
      <c r="O655" s="82">
        <v>4</v>
      </c>
      <c r="P655" s="45">
        <v>4</v>
      </c>
      <c r="Q655" s="82">
        <v>19</v>
      </c>
      <c r="R655" s="39">
        <v>15</v>
      </c>
      <c r="S655" s="104">
        <v>18</v>
      </c>
      <c r="T655" s="39">
        <v>16</v>
      </c>
      <c r="U655" s="39">
        <v>2.6457513110645907</v>
      </c>
      <c r="V655" s="39">
        <v>18</v>
      </c>
      <c r="W655" s="150">
        <f>AVERAGE(V655,R655,Q655)</f>
        <v>17.333333333333332</v>
      </c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</row>
    <row r="656" spans="1:33" ht="60" x14ac:dyDescent="0.2">
      <c r="A656" s="39" t="s">
        <v>1236</v>
      </c>
      <c r="B656" s="39" t="s">
        <v>1237</v>
      </c>
      <c r="C656" s="39" t="s">
        <v>1238</v>
      </c>
      <c r="D656" s="39" t="s">
        <v>40</v>
      </c>
      <c r="E656" s="39" t="s">
        <v>28</v>
      </c>
      <c r="F656" s="39">
        <v>27207158</v>
      </c>
      <c r="G656" s="103"/>
      <c r="H656" s="103"/>
      <c r="I656" s="82">
        <v>2</v>
      </c>
      <c r="J656" s="45">
        <v>3</v>
      </c>
      <c r="K656" s="82">
        <v>4</v>
      </c>
      <c r="L656" s="45">
        <v>3</v>
      </c>
      <c r="M656" s="82">
        <v>4</v>
      </c>
      <c r="N656" s="45">
        <v>3</v>
      </c>
      <c r="O656" s="82">
        <v>4</v>
      </c>
      <c r="P656" s="45">
        <v>3</v>
      </c>
      <c r="Q656" s="82">
        <v>14</v>
      </c>
      <c r="R656" s="39">
        <v>12</v>
      </c>
      <c r="S656" s="104">
        <v>14</v>
      </c>
      <c r="T656" s="39">
        <v>14</v>
      </c>
      <c r="U656" s="39">
        <v>2</v>
      </c>
      <c r="V656" s="39"/>
      <c r="W656" s="150">
        <f t="shared" si="156"/>
        <v>14</v>
      </c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1:33" ht="75" x14ac:dyDescent="0.2">
      <c r="A657" s="39" t="s">
        <v>1239</v>
      </c>
      <c r="B657" s="39" t="s">
        <v>1240</v>
      </c>
      <c r="C657" s="39" t="s">
        <v>1241</v>
      </c>
      <c r="D657" s="39" t="s">
        <v>40</v>
      </c>
      <c r="E657" s="39" t="s">
        <v>28</v>
      </c>
      <c r="F657" s="39">
        <v>27884245</v>
      </c>
      <c r="G657" s="103"/>
      <c r="H657" s="103"/>
      <c r="I657" s="82">
        <v>5</v>
      </c>
      <c r="J657" s="45">
        <v>5</v>
      </c>
      <c r="K657" s="82">
        <v>4</v>
      </c>
      <c r="L657" s="45">
        <v>5</v>
      </c>
      <c r="M657" s="82">
        <v>9</v>
      </c>
      <c r="N657" s="45">
        <v>0</v>
      </c>
      <c r="O657" s="82">
        <v>1</v>
      </c>
      <c r="P657" s="45">
        <v>1</v>
      </c>
      <c r="Q657" s="82">
        <v>19</v>
      </c>
      <c r="R657" s="39">
        <v>11</v>
      </c>
      <c r="S657" s="104">
        <v>13.666666666666666</v>
      </c>
      <c r="T657" s="39">
        <v>3</v>
      </c>
      <c r="U657" s="39">
        <v>4.6188021535170041</v>
      </c>
      <c r="V657" s="39"/>
      <c r="W657" s="146">
        <f t="shared" si="156"/>
        <v>13.666666666666666</v>
      </c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1:33" ht="90" x14ac:dyDescent="0.2">
      <c r="A658" s="45" t="s">
        <v>1242</v>
      </c>
      <c r="B658" s="39" t="s">
        <v>1243</v>
      </c>
      <c r="C658" s="39" t="s">
        <v>233</v>
      </c>
      <c r="D658" s="39" t="s">
        <v>27</v>
      </c>
      <c r="E658" s="39" t="s">
        <v>28</v>
      </c>
      <c r="F658" s="39">
        <v>27908286</v>
      </c>
      <c r="G658" s="103"/>
      <c r="H658" s="103"/>
      <c r="I658" s="82">
        <v>3</v>
      </c>
      <c r="J658" s="45">
        <v>2</v>
      </c>
      <c r="K658" s="82">
        <v>5</v>
      </c>
      <c r="L658" s="45">
        <v>5</v>
      </c>
      <c r="M658" s="82">
        <v>5</v>
      </c>
      <c r="N658" s="45">
        <v>2</v>
      </c>
      <c r="O658" s="82">
        <v>4</v>
      </c>
      <c r="P658" s="45">
        <v>4</v>
      </c>
      <c r="Q658" s="82">
        <v>17</v>
      </c>
      <c r="R658" s="39">
        <v>13</v>
      </c>
      <c r="S658" s="104">
        <v>14.333333333333334</v>
      </c>
      <c r="T658" s="39">
        <v>9</v>
      </c>
      <c r="U658" s="39">
        <v>2.3094010767584989</v>
      </c>
      <c r="V658" s="39"/>
      <c r="W658" s="146">
        <f t="shared" si="156"/>
        <v>14.333333333333334</v>
      </c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1:33" ht="90" x14ac:dyDescent="0.2">
      <c r="A659" s="39" t="s">
        <v>1244</v>
      </c>
      <c r="B659" s="39" t="s">
        <v>1245</v>
      </c>
      <c r="C659" s="39" t="s">
        <v>245</v>
      </c>
      <c r="D659" s="39" t="s">
        <v>40</v>
      </c>
      <c r="E659" s="39" t="s">
        <v>28</v>
      </c>
      <c r="F659" s="39">
        <v>27880774</v>
      </c>
      <c r="G659" s="103"/>
      <c r="H659" s="103"/>
      <c r="I659" s="82">
        <v>5</v>
      </c>
      <c r="J659" s="45">
        <v>3</v>
      </c>
      <c r="K659" s="82">
        <v>1</v>
      </c>
      <c r="L659" s="45">
        <v>3</v>
      </c>
      <c r="M659" s="82">
        <v>5</v>
      </c>
      <c r="N659" s="45">
        <v>3</v>
      </c>
      <c r="O659" s="82">
        <v>3</v>
      </c>
      <c r="P659" s="45">
        <v>4</v>
      </c>
      <c r="Q659" s="82">
        <v>14</v>
      </c>
      <c r="R659" s="39">
        <v>13</v>
      </c>
      <c r="S659" s="104">
        <v>12.333333333333334</v>
      </c>
      <c r="T659" s="39">
        <v>9</v>
      </c>
      <c r="U659" s="39">
        <v>2.0816659994661348</v>
      </c>
      <c r="V659" s="39"/>
      <c r="W659" s="146">
        <f t="shared" si="156"/>
        <v>12.333333333333334</v>
      </c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1:33" ht="105" x14ac:dyDescent="0.2">
      <c r="A660" s="45" t="s">
        <v>1246</v>
      </c>
      <c r="B660" s="39" t="s">
        <v>1247</v>
      </c>
      <c r="C660" s="39" t="s">
        <v>1248</v>
      </c>
      <c r="D660" s="39" t="s">
        <v>40</v>
      </c>
      <c r="E660" s="39" t="s">
        <v>28</v>
      </c>
      <c r="F660" s="39">
        <v>27891065</v>
      </c>
      <c r="G660" s="103"/>
      <c r="H660" s="103"/>
      <c r="I660" s="82">
        <v>2</v>
      </c>
      <c r="J660" s="45">
        <v>3</v>
      </c>
      <c r="K660" s="82">
        <v>4</v>
      </c>
      <c r="L660" s="45">
        <v>5</v>
      </c>
      <c r="M660" s="82">
        <v>4</v>
      </c>
      <c r="N660" s="45">
        <v>2</v>
      </c>
      <c r="O660" s="82">
        <v>2</v>
      </c>
      <c r="P660" s="45">
        <v>2</v>
      </c>
      <c r="Q660" s="82">
        <v>12</v>
      </c>
      <c r="R660" s="39">
        <v>12</v>
      </c>
      <c r="S660" s="104">
        <v>12.666666666666666</v>
      </c>
      <c r="T660" s="39">
        <v>14</v>
      </c>
      <c r="U660" s="39">
        <v>1.1547005383792517</v>
      </c>
      <c r="V660" s="39"/>
      <c r="W660" s="146">
        <f>S660</f>
        <v>12.666666666666666</v>
      </c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1:33" ht="75" x14ac:dyDescent="0.2">
      <c r="A661" s="39" t="s">
        <v>1249</v>
      </c>
      <c r="B661" s="39" t="s">
        <v>1250</v>
      </c>
      <c r="C661" s="39" t="s">
        <v>1251</v>
      </c>
      <c r="D661" s="39" t="s">
        <v>40</v>
      </c>
      <c r="E661" s="39" t="s">
        <v>28</v>
      </c>
      <c r="F661" s="39">
        <v>27880749</v>
      </c>
      <c r="G661" s="103"/>
      <c r="H661" s="103"/>
      <c r="I661" s="82">
        <v>3</v>
      </c>
      <c r="J661" s="45">
        <v>3</v>
      </c>
      <c r="K661" s="82">
        <v>1</v>
      </c>
      <c r="L661" s="45">
        <v>2</v>
      </c>
      <c r="M661" s="82">
        <v>4</v>
      </c>
      <c r="N661" s="45">
        <v>4</v>
      </c>
      <c r="O661" s="82">
        <v>5</v>
      </c>
      <c r="P661" s="45">
        <v>3</v>
      </c>
      <c r="Q661" s="82">
        <v>13</v>
      </c>
      <c r="R661" s="39">
        <v>12</v>
      </c>
      <c r="S661" s="104">
        <v>12</v>
      </c>
      <c r="T661" s="39">
        <v>10</v>
      </c>
      <c r="U661" s="39">
        <v>1</v>
      </c>
      <c r="V661" s="39"/>
      <c r="W661" s="150">
        <f t="shared" si="156"/>
        <v>12</v>
      </c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1:33" ht="90" x14ac:dyDescent="0.2">
      <c r="A662" s="39" t="s">
        <v>1252</v>
      </c>
      <c r="B662" s="39" t="s">
        <v>1253</v>
      </c>
      <c r="C662" s="39" t="s">
        <v>484</v>
      </c>
      <c r="D662" s="39" t="s">
        <v>40</v>
      </c>
      <c r="E662" s="39" t="s">
        <v>28</v>
      </c>
      <c r="F662" s="39">
        <v>27909068</v>
      </c>
      <c r="G662" s="103"/>
      <c r="H662" s="103"/>
      <c r="I662" s="82">
        <v>2</v>
      </c>
      <c r="J662" s="45">
        <v>0</v>
      </c>
      <c r="K662" s="82">
        <v>2</v>
      </c>
      <c r="L662" s="45">
        <v>0</v>
      </c>
      <c r="M662" s="82">
        <v>5</v>
      </c>
      <c r="N662" s="45">
        <v>3</v>
      </c>
      <c r="O662" s="82">
        <v>1</v>
      </c>
      <c r="P662" s="45">
        <v>2</v>
      </c>
      <c r="Q662" s="82">
        <v>10</v>
      </c>
      <c r="R662" s="39">
        <v>5</v>
      </c>
      <c r="S662" s="104">
        <v>6</v>
      </c>
      <c r="T662" s="39">
        <v>2</v>
      </c>
      <c r="U662" s="39">
        <v>3.6055512754639891</v>
      </c>
      <c r="V662" s="39"/>
      <c r="W662" s="150">
        <f t="shared" si="156"/>
        <v>6</v>
      </c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1:33" ht="75" x14ac:dyDescent="0.2">
      <c r="A663" s="39" t="s">
        <v>1254</v>
      </c>
      <c r="B663" s="39" t="s">
        <v>1255</v>
      </c>
      <c r="C663" s="39" t="s">
        <v>1256</v>
      </c>
      <c r="D663" s="39" t="s">
        <v>40</v>
      </c>
      <c r="E663" s="39" t="s">
        <v>28</v>
      </c>
      <c r="F663" s="39">
        <v>27876906</v>
      </c>
      <c r="G663" s="103"/>
      <c r="H663" s="103"/>
      <c r="I663" s="82">
        <v>5</v>
      </c>
      <c r="J663" s="45">
        <v>5</v>
      </c>
      <c r="K663" s="82">
        <v>4</v>
      </c>
      <c r="L663" s="45">
        <v>4</v>
      </c>
      <c r="M663" s="82">
        <v>3</v>
      </c>
      <c r="N663" s="45">
        <v>4</v>
      </c>
      <c r="O663" s="82">
        <v>5</v>
      </c>
      <c r="P663" s="45">
        <v>4</v>
      </c>
      <c r="Q663" s="82">
        <v>17</v>
      </c>
      <c r="R663" s="39">
        <v>17</v>
      </c>
      <c r="S663" s="104">
        <v>16.333333333333332</v>
      </c>
      <c r="T663" s="39">
        <v>15</v>
      </c>
      <c r="U663" s="39">
        <v>1.1547005383792515</v>
      </c>
      <c r="V663" s="39"/>
      <c r="W663" s="146">
        <f t="shared" si="156"/>
        <v>16.333333333333332</v>
      </c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1:33" ht="90" x14ac:dyDescent="0.2">
      <c r="A664" s="39" t="s">
        <v>1257</v>
      </c>
      <c r="B664" s="39" t="s">
        <v>1258</v>
      </c>
      <c r="C664" s="39" t="s">
        <v>206</v>
      </c>
      <c r="D664" s="39" t="s">
        <v>40</v>
      </c>
      <c r="E664" s="39" t="s">
        <v>28</v>
      </c>
      <c r="F664" s="39">
        <v>27908493</v>
      </c>
      <c r="G664" s="103"/>
      <c r="H664" s="103"/>
      <c r="I664" s="105">
        <v>4</v>
      </c>
      <c r="J664" s="45">
        <v>4</v>
      </c>
      <c r="K664" s="82">
        <v>5</v>
      </c>
      <c r="L664" s="45">
        <v>5</v>
      </c>
      <c r="M664" s="82">
        <v>4</v>
      </c>
      <c r="N664" s="45">
        <v>5</v>
      </c>
      <c r="O664" s="82">
        <v>3</v>
      </c>
      <c r="P664" s="45">
        <v>5</v>
      </c>
      <c r="Q664" s="82">
        <v>16</v>
      </c>
      <c r="R664" s="39">
        <v>19</v>
      </c>
      <c r="S664" s="104">
        <v>16.666666666666668</v>
      </c>
      <c r="T664" s="39">
        <v>18</v>
      </c>
      <c r="U664" s="39">
        <v>2.0816659994661282</v>
      </c>
      <c r="V664" s="39"/>
      <c r="W664" s="146">
        <f t="shared" si="156"/>
        <v>16.666666666666668</v>
      </c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1:33" ht="75" x14ac:dyDescent="0.2">
      <c r="A665" s="39" t="s">
        <v>1259</v>
      </c>
      <c r="B665" s="39" t="s">
        <v>1260</v>
      </c>
      <c r="C665" s="39" t="s">
        <v>1261</v>
      </c>
      <c r="D665" s="39" t="s">
        <v>36</v>
      </c>
      <c r="E665" s="39" t="s">
        <v>28</v>
      </c>
      <c r="F665" s="39">
        <v>27803840</v>
      </c>
      <c r="G665" s="103"/>
      <c r="H665" s="103"/>
      <c r="I665" s="105">
        <v>3</v>
      </c>
      <c r="J665" s="45">
        <v>2</v>
      </c>
      <c r="K665" s="82">
        <v>4</v>
      </c>
      <c r="L665" s="45">
        <v>4</v>
      </c>
      <c r="M665" s="82">
        <v>4</v>
      </c>
      <c r="N665" s="45">
        <v>5</v>
      </c>
      <c r="O665" s="82">
        <v>4</v>
      </c>
      <c r="P665" s="45">
        <v>4</v>
      </c>
      <c r="Q665" s="82">
        <v>15</v>
      </c>
      <c r="R665" s="39">
        <v>15</v>
      </c>
      <c r="S665" s="104">
        <v>16</v>
      </c>
      <c r="T665" s="39">
        <v>18</v>
      </c>
      <c r="U665" s="39">
        <v>1.7320508075688772</v>
      </c>
      <c r="V665" s="39"/>
      <c r="W665" s="150">
        <f t="shared" si="156"/>
        <v>16</v>
      </c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ht="60" x14ac:dyDescent="0.2">
      <c r="A666" s="45" t="s">
        <v>1262</v>
      </c>
      <c r="B666" s="39" t="s">
        <v>1263</v>
      </c>
      <c r="C666" s="39" t="s">
        <v>791</v>
      </c>
      <c r="D666" s="39" t="s">
        <v>36</v>
      </c>
      <c r="E666" s="39" t="s">
        <v>28</v>
      </c>
      <c r="F666" s="45">
        <v>27815623</v>
      </c>
      <c r="G666" s="103"/>
      <c r="H666" s="103"/>
      <c r="I666" s="82">
        <v>2</v>
      </c>
      <c r="J666" s="45">
        <v>3</v>
      </c>
      <c r="K666" s="82">
        <v>1</v>
      </c>
      <c r="L666" s="45">
        <v>3</v>
      </c>
      <c r="M666" s="82">
        <v>5</v>
      </c>
      <c r="N666" s="45">
        <v>4</v>
      </c>
      <c r="O666" s="82">
        <v>1</v>
      </c>
      <c r="P666" s="45">
        <v>3</v>
      </c>
      <c r="Q666" s="82">
        <v>9</v>
      </c>
      <c r="R666" s="39">
        <v>13</v>
      </c>
      <c r="S666" s="104">
        <v>12.333333333333334</v>
      </c>
      <c r="T666" s="39">
        <v>19</v>
      </c>
      <c r="U666" s="39">
        <v>3.0550504633038948</v>
      </c>
      <c r="V666" s="39"/>
      <c r="W666" s="146">
        <f>S666</f>
        <v>12.333333333333334</v>
      </c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1:33" ht="75" x14ac:dyDescent="0.2">
      <c r="A667" s="45" t="s">
        <v>1265</v>
      </c>
      <c r="B667" s="39" t="s">
        <v>1266</v>
      </c>
      <c r="C667" s="39" t="s">
        <v>1267</v>
      </c>
      <c r="D667" s="39" t="s">
        <v>27</v>
      </c>
      <c r="E667" s="39" t="s">
        <v>28</v>
      </c>
      <c r="F667" s="39">
        <v>27812072</v>
      </c>
      <c r="G667" s="103"/>
      <c r="H667" s="103"/>
      <c r="I667" s="82">
        <v>2</v>
      </c>
      <c r="J667" s="45">
        <v>3</v>
      </c>
      <c r="K667" s="82">
        <v>1</v>
      </c>
      <c r="L667" s="45">
        <v>3</v>
      </c>
      <c r="M667" s="82">
        <v>3</v>
      </c>
      <c r="N667" s="45">
        <v>3</v>
      </c>
      <c r="O667" s="82">
        <v>1</v>
      </c>
      <c r="P667" s="45">
        <v>3</v>
      </c>
      <c r="Q667" s="82">
        <v>7</v>
      </c>
      <c r="R667" s="39">
        <v>12</v>
      </c>
      <c r="S667" s="104">
        <v>10.333333333333334</v>
      </c>
      <c r="T667" s="39">
        <v>17</v>
      </c>
      <c r="U667" s="39">
        <v>2.8867513459481304</v>
      </c>
      <c r="V667" s="39"/>
      <c r="W667" s="146">
        <f t="shared" si="156"/>
        <v>10.333333333333334</v>
      </c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</row>
    <row r="668" spans="1:33" ht="75" x14ac:dyDescent="0.2">
      <c r="A668" s="45" t="s">
        <v>1268</v>
      </c>
      <c r="B668" s="39" t="s">
        <v>1269</v>
      </c>
      <c r="C668" s="39" t="s">
        <v>1270</v>
      </c>
      <c r="D668" s="45" t="s">
        <v>40</v>
      </c>
      <c r="E668" s="39" t="s">
        <v>28</v>
      </c>
      <c r="F668" s="39">
        <v>27895847</v>
      </c>
      <c r="G668" s="103"/>
      <c r="H668" s="103"/>
      <c r="I668" s="82">
        <v>4</v>
      </c>
      <c r="J668" s="45">
        <v>5</v>
      </c>
      <c r="K668" s="82">
        <v>5</v>
      </c>
      <c r="L668" s="45">
        <v>5</v>
      </c>
      <c r="M668" s="82">
        <v>3</v>
      </c>
      <c r="N668" s="45">
        <v>5</v>
      </c>
      <c r="O668" s="82">
        <v>5</v>
      </c>
      <c r="P668" s="45">
        <v>5</v>
      </c>
      <c r="Q668" s="82">
        <v>17</v>
      </c>
      <c r="R668" s="39">
        <v>20</v>
      </c>
      <c r="S668" s="104">
        <v>16</v>
      </c>
      <c r="T668" s="39">
        <v>14</v>
      </c>
      <c r="U668" s="39">
        <v>4.5825756949558398</v>
      </c>
      <c r="V668" s="39"/>
      <c r="W668" s="150">
        <f t="shared" si="156"/>
        <v>16</v>
      </c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1:33" ht="60" x14ac:dyDescent="0.2">
      <c r="A669" s="45" t="s">
        <v>1271</v>
      </c>
      <c r="B669" s="39" t="s">
        <v>1272</v>
      </c>
      <c r="C669" s="39" t="s">
        <v>687</v>
      </c>
      <c r="D669" s="45" t="s">
        <v>40</v>
      </c>
      <c r="E669" s="39" t="s">
        <v>28</v>
      </c>
      <c r="F669" s="39">
        <v>27891354</v>
      </c>
      <c r="G669" s="103"/>
      <c r="H669" s="103"/>
      <c r="I669" s="82">
        <v>2</v>
      </c>
      <c r="J669" s="45">
        <v>3</v>
      </c>
      <c r="K669" s="82">
        <v>5</v>
      </c>
      <c r="L669" s="45">
        <v>5</v>
      </c>
      <c r="M669" s="82">
        <v>2</v>
      </c>
      <c r="N669" s="45">
        <v>1</v>
      </c>
      <c r="O669" s="82">
        <v>2</v>
      </c>
      <c r="P669" s="45">
        <v>0</v>
      </c>
      <c r="Q669" s="82">
        <v>11</v>
      </c>
      <c r="R669" s="39">
        <v>9</v>
      </c>
      <c r="S669" s="104">
        <v>10.333333333333334</v>
      </c>
      <c r="T669" s="39">
        <v>9</v>
      </c>
      <c r="U669" s="39">
        <v>1.1547005383792517</v>
      </c>
      <c r="V669" s="39"/>
      <c r="W669" s="146">
        <f t="shared" si="156"/>
        <v>10.333333333333334</v>
      </c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1:33" ht="90" x14ac:dyDescent="0.2">
      <c r="A670" s="45" t="s">
        <v>507</v>
      </c>
      <c r="B670" s="39" t="s">
        <v>1273</v>
      </c>
      <c r="C670" s="39" t="s">
        <v>1274</v>
      </c>
      <c r="D670" s="39" t="s">
        <v>40</v>
      </c>
      <c r="E670" s="39" t="s">
        <v>28</v>
      </c>
      <c r="F670" s="106">
        <v>27868167</v>
      </c>
      <c r="G670" s="103"/>
      <c r="H670" s="103"/>
      <c r="I670" s="105">
        <v>1</v>
      </c>
      <c r="J670" s="45">
        <v>3</v>
      </c>
      <c r="K670" s="82">
        <v>5</v>
      </c>
      <c r="L670" s="45">
        <v>5</v>
      </c>
      <c r="M670" s="82">
        <v>3</v>
      </c>
      <c r="N670" s="45">
        <v>3</v>
      </c>
      <c r="O670" s="82">
        <v>2</v>
      </c>
      <c r="P670" s="45">
        <v>4</v>
      </c>
      <c r="Q670" s="82">
        <v>11</v>
      </c>
      <c r="R670" s="39">
        <v>15</v>
      </c>
      <c r="S670" s="104">
        <v>13</v>
      </c>
      <c r="T670" s="39">
        <v>17</v>
      </c>
      <c r="U670" s="39">
        <v>2</v>
      </c>
      <c r="V670" s="39"/>
      <c r="W670" s="150">
        <f t="shared" si="156"/>
        <v>13</v>
      </c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1:33" ht="45" x14ac:dyDescent="0.2">
      <c r="A671" s="45" t="s">
        <v>509</v>
      </c>
      <c r="B671" s="39" t="s">
        <v>1275</v>
      </c>
      <c r="C671" s="39" t="s">
        <v>1276</v>
      </c>
      <c r="D671" s="39" t="s">
        <v>40</v>
      </c>
      <c r="E671" s="39" t="s">
        <v>28</v>
      </c>
      <c r="F671" s="106">
        <v>27871133</v>
      </c>
      <c r="G671" s="103"/>
      <c r="H671" s="103"/>
      <c r="I671" s="82">
        <v>1</v>
      </c>
      <c r="J671" s="45">
        <v>3</v>
      </c>
      <c r="K671" s="82">
        <v>3</v>
      </c>
      <c r="L671" s="45">
        <v>4</v>
      </c>
      <c r="M671" s="82">
        <v>3</v>
      </c>
      <c r="N671" s="45">
        <v>4</v>
      </c>
      <c r="O671" s="82">
        <v>1</v>
      </c>
      <c r="P671" s="45">
        <v>3</v>
      </c>
      <c r="Q671" s="82">
        <v>8</v>
      </c>
      <c r="R671" s="39">
        <v>14</v>
      </c>
      <c r="S671" s="104">
        <v>10.666666666666666</v>
      </c>
      <c r="T671" s="39">
        <v>16</v>
      </c>
      <c r="U671" s="39">
        <v>3.0550504633038948</v>
      </c>
      <c r="V671" s="39"/>
      <c r="W671" s="146">
        <f t="shared" si="156"/>
        <v>10.666666666666666</v>
      </c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1:33" ht="90" x14ac:dyDescent="0.2">
      <c r="A672" s="39" t="s">
        <v>1280</v>
      </c>
      <c r="B672" s="39" t="s">
        <v>1281</v>
      </c>
      <c r="C672" s="39" t="s">
        <v>1274</v>
      </c>
      <c r="D672" s="39" t="s">
        <v>40</v>
      </c>
      <c r="E672" s="39" t="s">
        <v>28</v>
      </c>
      <c r="F672" s="39">
        <v>27807806</v>
      </c>
      <c r="G672" s="103"/>
      <c r="H672" s="103"/>
      <c r="I672" s="82">
        <v>3</v>
      </c>
      <c r="J672" s="45">
        <v>4</v>
      </c>
      <c r="K672" s="82">
        <v>5</v>
      </c>
      <c r="L672" s="45">
        <v>3</v>
      </c>
      <c r="M672" s="82">
        <v>4</v>
      </c>
      <c r="N672" s="45">
        <v>3</v>
      </c>
      <c r="O672" s="82">
        <v>4</v>
      </c>
      <c r="P672" s="45">
        <v>3</v>
      </c>
      <c r="Q672" s="82">
        <v>16</v>
      </c>
      <c r="R672" s="39">
        <v>13</v>
      </c>
      <c r="S672" s="104">
        <v>14.666666666666666</v>
      </c>
      <c r="T672" s="39">
        <v>12</v>
      </c>
      <c r="U672" s="39">
        <v>1.5275252316519468</v>
      </c>
      <c r="V672" s="39"/>
      <c r="W672" s="146">
        <f t="shared" si="156"/>
        <v>14.666666666666666</v>
      </c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1:33" ht="120" x14ac:dyDescent="0.2">
      <c r="A673" s="39" t="s">
        <v>1282</v>
      </c>
      <c r="B673" s="39" t="s">
        <v>1283</v>
      </c>
      <c r="C673" s="39" t="s">
        <v>356</v>
      </c>
      <c r="D673" s="39" t="s">
        <v>40</v>
      </c>
      <c r="E673" s="39" t="s">
        <v>28</v>
      </c>
      <c r="F673" s="39">
        <v>27800590</v>
      </c>
      <c r="G673" s="103"/>
      <c r="H673" s="103"/>
      <c r="I673" s="82">
        <v>3</v>
      </c>
      <c r="J673" s="45">
        <v>2</v>
      </c>
      <c r="K673" s="82">
        <v>3</v>
      </c>
      <c r="L673" s="45">
        <v>1</v>
      </c>
      <c r="M673" s="82">
        <v>3</v>
      </c>
      <c r="N673" s="45">
        <v>4</v>
      </c>
      <c r="O673" s="82">
        <v>4</v>
      </c>
      <c r="P673" s="45">
        <v>3</v>
      </c>
      <c r="Q673" s="82">
        <v>13</v>
      </c>
      <c r="R673" s="39">
        <v>10</v>
      </c>
      <c r="S673" s="104">
        <v>14.333333333333334</v>
      </c>
      <c r="T673" s="39">
        <v>17</v>
      </c>
      <c r="U673" s="39">
        <v>5.1316014394468823</v>
      </c>
      <c r="V673" s="39"/>
      <c r="W673" s="146">
        <f t="shared" si="156"/>
        <v>14.333333333333334</v>
      </c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1:33" ht="75" x14ac:dyDescent="0.2">
      <c r="A674" s="39" t="s">
        <v>1284</v>
      </c>
      <c r="B674" s="53" t="s">
        <v>1285</v>
      </c>
      <c r="C674" s="39" t="s">
        <v>1286</v>
      </c>
      <c r="D674" s="39" t="s">
        <v>40</v>
      </c>
      <c r="E674" s="39" t="s">
        <v>28</v>
      </c>
      <c r="F674" s="39">
        <v>27899148</v>
      </c>
      <c r="G674" s="103"/>
      <c r="H674" s="103"/>
      <c r="I674" s="82">
        <v>3</v>
      </c>
      <c r="J674" s="45">
        <v>3</v>
      </c>
      <c r="K674" s="82">
        <v>5</v>
      </c>
      <c r="L674" s="45">
        <v>5</v>
      </c>
      <c r="M674" s="82">
        <v>3</v>
      </c>
      <c r="N674" s="45">
        <v>3</v>
      </c>
      <c r="O674" s="82">
        <v>1</v>
      </c>
      <c r="P674" s="45">
        <v>1</v>
      </c>
      <c r="Q674" s="82">
        <v>12</v>
      </c>
      <c r="R674" s="39">
        <v>12</v>
      </c>
      <c r="S674" s="104">
        <v>12</v>
      </c>
      <c r="T674" s="39">
        <v>12</v>
      </c>
      <c r="U674" s="39">
        <v>0</v>
      </c>
      <c r="V674" s="39"/>
      <c r="W674" s="150">
        <f>S674</f>
        <v>12</v>
      </c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1:33" ht="90" x14ac:dyDescent="0.2">
      <c r="A675" s="45" t="s">
        <v>1287</v>
      </c>
      <c r="B675" s="39" t="s">
        <v>1288</v>
      </c>
      <c r="C675" s="39" t="s">
        <v>140</v>
      </c>
      <c r="D675" s="39" t="s">
        <v>40</v>
      </c>
      <c r="E675" s="39" t="s">
        <v>28</v>
      </c>
      <c r="F675" s="39">
        <v>27895274</v>
      </c>
      <c r="G675" s="103"/>
      <c r="H675" s="103"/>
      <c r="I675" s="82">
        <v>3</v>
      </c>
      <c r="J675" s="107">
        <v>5</v>
      </c>
      <c r="K675" s="82">
        <v>4</v>
      </c>
      <c r="L675" s="45">
        <v>5</v>
      </c>
      <c r="M675" s="82">
        <v>1</v>
      </c>
      <c r="N675" s="45">
        <v>0</v>
      </c>
      <c r="O675" s="82">
        <v>3</v>
      </c>
      <c r="P675" s="45">
        <v>2</v>
      </c>
      <c r="Q675" s="82">
        <v>11</v>
      </c>
      <c r="R675" s="39">
        <v>12</v>
      </c>
      <c r="S675" s="104">
        <v>10.333333333333334</v>
      </c>
      <c r="T675" s="39">
        <v>9</v>
      </c>
      <c r="U675" s="39">
        <v>2.0816659994661348</v>
      </c>
      <c r="V675" s="39"/>
      <c r="W675" s="146">
        <f>S675</f>
        <v>10.333333333333334</v>
      </c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1:33" ht="60" x14ac:dyDescent="0.2">
      <c r="A676" s="45" t="s">
        <v>1289</v>
      </c>
      <c r="B676" s="39" t="s">
        <v>1290</v>
      </c>
      <c r="C676" s="39" t="s">
        <v>559</v>
      </c>
      <c r="D676" s="39" t="s">
        <v>27</v>
      </c>
      <c r="E676" s="39" t="s">
        <v>28</v>
      </c>
      <c r="F676" s="39">
        <v>27817746</v>
      </c>
      <c r="G676" s="103"/>
      <c r="H676" s="103"/>
      <c r="I676" s="82">
        <v>3</v>
      </c>
      <c r="J676" s="45">
        <v>4</v>
      </c>
      <c r="K676" s="82">
        <v>5</v>
      </c>
      <c r="L676" s="45">
        <v>4</v>
      </c>
      <c r="M676" s="82">
        <v>1</v>
      </c>
      <c r="N676" s="45">
        <v>3</v>
      </c>
      <c r="O676" s="82">
        <v>3</v>
      </c>
      <c r="P676" s="45">
        <v>4</v>
      </c>
      <c r="Q676" s="82">
        <v>12</v>
      </c>
      <c r="R676" s="39">
        <v>15</v>
      </c>
      <c r="S676" s="104">
        <v>14</v>
      </c>
      <c r="T676" s="39">
        <v>18</v>
      </c>
      <c r="U676" s="39">
        <v>1.7320508075688772</v>
      </c>
      <c r="V676" s="39"/>
      <c r="W676" s="146">
        <f t="shared" ref="W676:W717" si="157">S676</f>
        <v>14</v>
      </c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</row>
    <row r="677" spans="1:33" ht="90" x14ac:dyDescent="0.2">
      <c r="A677" s="39" t="s">
        <v>1291</v>
      </c>
      <c r="B677" s="39" t="s">
        <v>1292</v>
      </c>
      <c r="C677" s="39" t="s">
        <v>363</v>
      </c>
      <c r="D677" s="39" t="s">
        <v>40</v>
      </c>
      <c r="E677" s="39" t="s">
        <v>28</v>
      </c>
      <c r="F677" s="39">
        <v>27911902</v>
      </c>
      <c r="G677" s="103"/>
      <c r="H677" s="103"/>
      <c r="I677" s="82">
        <v>3</v>
      </c>
      <c r="J677" s="45">
        <v>3</v>
      </c>
      <c r="K677" s="82">
        <v>5</v>
      </c>
      <c r="L677" s="45">
        <v>5</v>
      </c>
      <c r="M677" s="82">
        <v>3</v>
      </c>
      <c r="N677" s="45">
        <v>2</v>
      </c>
      <c r="O677" s="82">
        <v>2</v>
      </c>
      <c r="P677" s="45">
        <v>1</v>
      </c>
      <c r="Q677" s="82">
        <v>13</v>
      </c>
      <c r="R677" s="39">
        <v>11</v>
      </c>
      <c r="S677" s="104">
        <v>10.666666666666666</v>
      </c>
      <c r="T677" s="39">
        <v>6</v>
      </c>
      <c r="U677" s="39">
        <v>2.5166114784235849</v>
      </c>
      <c r="V677" s="39"/>
      <c r="W677" s="146">
        <f t="shared" si="157"/>
        <v>10.666666666666666</v>
      </c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</row>
    <row r="678" spans="1:33" ht="75" x14ac:dyDescent="0.2">
      <c r="A678" s="45" t="s">
        <v>1293</v>
      </c>
      <c r="B678" s="39" t="s">
        <v>1294</v>
      </c>
      <c r="C678" s="39" t="s">
        <v>1295</v>
      </c>
      <c r="D678" s="39" t="s">
        <v>40</v>
      </c>
      <c r="E678" s="39" t="s">
        <v>28</v>
      </c>
      <c r="F678" s="39">
        <v>27846837</v>
      </c>
      <c r="G678" s="103"/>
      <c r="H678" s="103"/>
      <c r="I678" s="105">
        <v>1</v>
      </c>
      <c r="J678" s="45">
        <v>3</v>
      </c>
      <c r="K678" s="82">
        <v>4</v>
      </c>
      <c r="L678" s="45">
        <v>5</v>
      </c>
      <c r="M678" s="82">
        <v>5</v>
      </c>
      <c r="N678" s="45">
        <v>3</v>
      </c>
      <c r="O678" s="82">
        <v>4</v>
      </c>
      <c r="P678" s="45">
        <v>5</v>
      </c>
      <c r="Q678" s="82">
        <v>14</v>
      </c>
      <c r="R678" s="39">
        <v>16</v>
      </c>
      <c r="S678" s="104">
        <v>15.333333333333334</v>
      </c>
      <c r="T678" s="39">
        <v>18</v>
      </c>
      <c r="U678" s="39">
        <v>1.1547005383792517</v>
      </c>
      <c r="V678" s="39"/>
      <c r="W678" s="146">
        <f t="shared" si="157"/>
        <v>15.333333333333334</v>
      </c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1:33" ht="90" x14ac:dyDescent="0.2">
      <c r="A679" s="45" t="s">
        <v>198</v>
      </c>
      <c r="B679" s="39" t="s">
        <v>1296</v>
      </c>
      <c r="C679" s="39" t="s">
        <v>189</v>
      </c>
      <c r="D679" s="39" t="s">
        <v>36</v>
      </c>
      <c r="E679" s="39" t="s">
        <v>28</v>
      </c>
      <c r="F679" s="39">
        <v>27881208</v>
      </c>
      <c r="G679" s="103"/>
      <c r="H679" s="103"/>
      <c r="I679" s="82">
        <v>3</v>
      </c>
      <c r="J679" s="45">
        <v>1</v>
      </c>
      <c r="K679" s="82">
        <v>1</v>
      </c>
      <c r="L679" s="45">
        <v>1</v>
      </c>
      <c r="M679" s="82">
        <v>5</v>
      </c>
      <c r="N679" s="45">
        <v>4</v>
      </c>
      <c r="O679" s="82">
        <v>5</v>
      </c>
      <c r="P679" s="45">
        <v>3</v>
      </c>
      <c r="Q679" s="82">
        <v>14</v>
      </c>
      <c r="R679" s="39">
        <v>9</v>
      </c>
      <c r="S679" s="104">
        <v>10.333333333333334</v>
      </c>
      <c r="T679" s="39">
        <v>3</v>
      </c>
      <c r="U679" s="39">
        <v>3.2145502536643198</v>
      </c>
      <c r="V679" s="39"/>
      <c r="W679" s="146">
        <f t="shared" si="157"/>
        <v>10.333333333333334</v>
      </c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1:33" ht="90" x14ac:dyDescent="0.2">
      <c r="A680" s="39" t="s">
        <v>1297</v>
      </c>
      <c r="B680" s="39" t="s">
        <v>1298</v>
      </c>
      <c r="C680" s="39" t="s">
        <v>1299</v>
      </c>
      <c r="D680" s="39" t="s">
        <v>40</v>
      </c>
      <c r="E680" s="39" t="s">
        <v>28</v>
      </c>
      <c r="F680" s="39">
        <v>27878782</v>
      </c>
      <c r="G680" s="103"/>
      <c r="H680" s="103"/>
      <c r="I680" s="82">
        <v>5</v>
      </c>
      <c r="J680" s="45">
        <v>2</v>
      </c>
      <c r="K680" s="82">
        <v>4</v>
      </c>
      <c r="L680" s="45">
        <v>5</v>
      </c>
      <c r="M680" s="82">
        <v>3</v>
      </c>
      <c r="N680" s="45">
        <v>3</v>
      </c>
      <c r="O680" s="82">
        <v>4</v>
      </c>
      <c r="P680" s="45">
        <v>4</v>
      </c>
      <c r="Q680" s="82">
        <v>16</v>
      </c>
      <c r="R680" s="39">
        <v>14</v>
      </c>
      <c r="S680" s="104">
        <v>13</v>
      </c>
      <c r="T680" s="39">
        <v>7</v>
      </c>
      <c r="U680" s="39">
        <v>3.6055512754639891</v>
      </c>
      <c r="V680" s="39"/>
      <c r="W680" s="150">
        <f t="shared" si="157"/>
        <v>13</v>
      </c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1:33" ht="105" x14ac:dyDescent="0.2">
      <c r="A681" s="39" t="s">
        <v>1300</v>
      </c>
      <c r="B681" s="39" t="s">
        <v>1301</v>
      </c>
      <c r="C681" s="39" t="s">
        <v>140</v>
      </c>
      <c r="D681" s="39" t="s">
        <v>40</v>
      </c>
      <c r="E681" s="39" t="s">
        <v>28</v>
      </c>
      <c r="F681" s="39">
        <v>27549633</v>
      </c>
      <c r="G681" s="103"/>
      <c r="H681" s="103"/>
      <c r="I681" s="82">
        <v>4</v>
      </c>
      <c r="J681" s="45">
        <v>4</v>
      </c>
      <c r="K681" s="82">
        <v>5</v>
      </c>
      <c r="L681" s="45">
        <v>4</v>
      </c>
      <c r="M681" s="82">
        <v>4</v>
      </c>
      <c r="N681" s="45">
        <v>4</v>
      </c>
      <c r="O681" s="82">
        <v>4</v>
      </c>
      <c r="P681" s="45">
        <v>3</v>
      </c>
      <c r="Q681" s="82">
        <v>17</v>
      </c>
      <c r="R681" s="39">
        <v>15</v>
      </c>
      <c r="S681" s="104">
        <v>14.333333333333334</v>
      </c>
      <c r="T681" s="39">
        <v>9</v>
      </c>
      <c r="U681" s="39">
        <v>3.0550504633038904</v>
      </c>
      <c r="V681" s="39"/>
      <c r="W681" s="146">
        <f t="shared" si="157"/>
        <v>14.333333333333334</v>
      </c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</row>
    <row r="682" spans="1:33" ht="90" x14ac:dyDescent="0.2">
      <c r="A682" s="45" t="s">
        <v>1302</v>
      </c>
      <c r="B682" s="39" t="s">
        <v>1303</v>
      </c>
      <c r="C682" s="45" t="s">
        <v>1304</v>
      </c>
      <c r="D682" s="45" t="s">
        <v>40</v>
      </c>
      <c r="E682" s="39" t="s">
        <v>28</v>
      </c>
      <c r="F682" s="39">
        <v>27913201</v>
      </c>
      <c r="G682" s="103"/>
      <c r="H682" s="103"/>
      <c r="I682" s="82">
        <v>3</v>
      </c>
      <c r="J682" s="45">
        <v>3</v>
      </c>
      <c r="K682" s="82">
        <v>4</v>
      </c>
      <c r="L682" s="45">
        <v>4</v>
      </c>
      <c r="M682" s="82">
        <v>5</v>
      </c>
      <c r="N682" s="45">
        <v>2</v>
      </c>
      <c r="O682" s="82">
        <v>4</v>
      </c>
      <c r="P682" s="45">
        <v>3</v>
      </c>
      <c r="Q682" s="82">
        <v>16</v>
      </c>
      <c r="R682" s="39">
        <v>12</v>
      </c>
      <c r="S682" s="104">
        <v>13</v>
      </c>
      <c r="T682" s="39">
        <v>7</v>
      </c>
      <c r="U682" s="39">
        <v>2.6457513110645907</v>
      </c>
      <c r="V682" s="39"/>
      <c r="W682" s="146">
        <f t="shared" si="157"/>
        <v>13</v>
      </c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1:33" ht="60" x14ac:dyDescent="0.2">
      <c r="A683" s="45" t="s">
        <v>1306</v>
      </c>
      <c r="B683" s="39" t="s">
        <v>1307</v>
      </c>
      <c r="C683" s="39" t="s">
        <v>1308</v>
      </c>
      <c r="D683" s="39" t="s">
        <v>40</v>
      </c>
      <c r="E683" s="39" t="s">
        <v>28</v>
      </c>
      <c r="F683" s="39">
        <v>27917212</v>
      </c>
      <c r="G683" s="103"/>
      <c r="H683" s="103"/>
      <c r="I683" s="82">
        <v>4</v>
      </c>
      <c r="J683" s="45">
        <v>3</v>
      </c>
      <c r="K683" s="82">
        <v>4</v>
      </c>
      <c r="L683" s="45">
        <v>4</v>
      </c>
      <c r="M683" s="82">
        <v>1</v>
      </c>
      <c r="N683" s="45">
        <v>5</v>
      </c>
      <c r="O683" s="82">
        <v>1</v>
      </c>
      <c r="P683" s="45">
        <v>3</v>
      </c>
      <c r="Q683" s="82">
        <v>10</v>
      </c>
      <c r="R683" s="39">
        <v>15</v>
      </c>
      <c r="S683" s="104">
        <v>11.666666666666666</v>
      </c>
      <c r="T683" s="39">
        <v>15</v>
      </c>
      <c r="U683" s="39">
        <v>2.8867513459481304</v>
      </c>
      <c r="V683" s="39"/>
      <c r="W683" s="146">
        <f t="shared" si="157"/>
        <v>11.666666666666666</v>
      </c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1:33" ht="75" x14ac:dyDescent="0.2">
      <c r="A684" s="45" t="s">
        <v>1309</v>
      </c>
      <c r="B684" s="39" t="s">
        <v>1310</v>
      </c>
      <c r="C684" s="39" t="s">
        <v>49</v>
      </c>
      <c r="D684" s="39" t="s">
        <v>40</v>
      </c>
      <c r="E684" s="39" t="s">
        <v>28</v>
      </c>
      <c r="F684" s="39">
        <v>27837690</v>
      </c>
      <c r="G684" s="103"/>
      <c r="H684" s="103"/>
      <c r="I684" s="105">
        <v>4</v>
      </c>
      <c r="J684" s="45">
        <v>4</v>
      </c>
      <c r="K684" s="82">
        <v>4</v>
      </c>
      <c r="L684" s="45">
        <v>4</v>
      </c>
      <c r="M684" s="82">
        <v>3</v>
      </c>
      <c r="N684" s="45">
        <v>4</v>
      </c>
      <c r="O684" s="82">
        <v>3</v>
      </c>
      <c r="P684" s="45">
        <v>4</v>
      </c>
      <c r="Q684" s="82">
        <v>14</v>
      </c>
      <c r="R684" s="39">
        <v>16</v>
      </c>
      <c r="S684" s="104">
        <v>15.333333333333334</v>
      </c>
      <c r="T684" s="39">
        <v>18</v>
      </c>
      <c r="U684" s="39">
        <v>1.1547005383792517</v>
      </c>
      <c r="V684" s="39"/>
      <c r="W684" s="146">
        <f t="shared" si="157"/>
        <v>15.333333333333334</v>
      </c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1:33" ht="60" x14ac:dyDescent="0.2">
      <c r="A685" s="45" t="s">
        <v>1311</v>
      </c>
      <c r="B685" s="39" t="s">
        <v>1312</v>
      </c>
      <c r="C685" s="39" t="s">
        <v>363</v>
      </c>
      <c r="D685" s="39" t="s">
        <v>40</v>
      </c>
      <c r="E685" s="39" t="s">
        <v>28</v>
      </c>
      <c r="F685" s="39">
        <v>27792777</v>
      </c>
      <c r="G685" s="103"/>
      <c r="H685" s="103"/>
      <c r="I685" s="105">
        <v>2</v>
      </c>
      <c r="J685" s="107">
        <v>3</v>
      </c>
      <c r="K685" s="82">
        <v>4</v>
      </c>
      <c r="L685" s="45">
        <v>5</v>
      </c>
      <c r="M685" s="82">
        <v>3</v>
      </c>
      <c r="N685" s="45">
        <v>3</v>
      </c>
      <c r="O685" s="82">
        <v>3</v>
      </c>
      <c r="P685" s="45">
        <v>1</v>
      </c>
      <c r="Q685" s="82">
        <v>12</v>
      </c>
      <c r="R685" s="39">
        <v>12</v>
      </c>
      <c r="S685" s="104">
        <v>12.333333333333334</v>
      </c>
      <c r="T685" s="39">
        <v>13</v>
      </c>
      <c r="U685" s="39">
        <v>0.57735026918962573</v>
      </c>
      <c r="V685" s="39"/>
      <c r="W685" s="146">
        <f t="shared" si="157"/>
        <v>12.333333333333334</v>
      </c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</row>
    <row r="686" spans="1:33" ht="60" x14ac:dyDescent="0.2">
      <c r="A686" s="45" t="s">
        <v>550</v>
      </c>
      <c r="B686" s="39" t="s">
        <v>1313</v>
      </c>
      <c r="C686" s="39" t="s">
        <v>206</v>
      </c>
      <c r="D686" s="39" t="s">
        <v>40</v>
      </c>
      <c r="E686" s="39" t="s">
        <v>28</v>
      </c>
      <c r="F686" s="39">
        <v>27667119</v>
      </c>
      <c r="G686" s="103"/>
      <c r="H686" s="103"/>
      <c r="I686" s="105">
        <v>5</v>
      </c>
      <c r="J686" s="45">
        <v>3</v>
      </c>
      <c r="K686" s="82">
        <v>5</v>
      </c>
      <c r="L686" s="45">
        <v>5</v>
      </c>
      <c r="M686" s="82">
        <v>5</v>
      </c>
      <c r="N686" s="45">
        <v>4</v>
      </c>
      <c r="O686" s="82">
        <v>4</v>
      </c>
      <c r="P686" s="45">
        <v>4</v>
      </c>
      <c r="Q686" s="82">
        <v>19</v>
      </c>
      <c r="R686" s="39">
        <v>16</v>
      </c>
      <c r="S686" s="104">
        <v>16</v>
      </c>
      <c r="T686" s="39">
        <v>10</v>
      </c>
      <c r="U686" s="39">
        <v>3</v>
      </c>
      <c r="V686" s="39"/>
      <c r="W686" s="150">
        <f t="shared" si="157"/>
        <v>16</v>
      </c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</row>
    <row r="687" spans="1:33" ht="60" x14ac:dyDescent="0.2">
      <c r="A687" s="45" t="s">
        <v>1314</v>
      </c>
      <c r="B687" s="39" t="s">
        <v>1315</v>
      </c>
      <c r="C687" s="39" t="s">
        <v>605</v>
      </c>
      <c r="D687" s="39" t="s">
        <v>40</v>
      </c>
      <c r="E687" s="39" t="s">
        <v>28</v>
      </c>
      <c r="F687" s="39">
        <v>27639454</v>
      </c>
      <c r="G687" s="103"/>
      <c r="H687" s="103"/>
      <c r="I687" s="82">
        <v>3</v>
      </c>
      <c r="J687" s="107">
        <v>2</v>
      </c>
      <c r="K687" s="82">
        <v>4</v>
      </c>
      <c r="L687" s="45">
        <v>5</v>
      </c>
      <c r="M687" s="82">
        <v>2</v>
      </c>
      <c r="N687" s="45">
        <v>4</v>
      </c>
      <c r="O687" s="82">
        <v>5</v>
      </c>
      <c r="P687" s="45">
        <v>4</v>
      </c>
      <c r="Q687" s="82">
        <v>14</v>
      </c>
      <c r="R687" s="39">
        <v>15</v>
      </c>
      <c r="S687" s="104">
        <v>14</v>
      </c>
      <c r="T687" s="39">
        <v>14</v>
      </c>
      <c r="U687" s="39">
        <v>1</v>
      </c>
      <c r="V687" s="39"/>
      <c r="W687" s="150">
        <f t="shared" si="157"/>
        <v>14</v>
      </c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</row>
    <row r="688" spans="1:33" ht="120" x14ac:dyDescent="0.2">
      <c r="A688" s="39" t="s">
        <v>1316</v>
      </c>
      <c r="B688" s="39" t="s">
        <v>1317</v>
      </c>
      <c r="C688" s="39" t="s">
        <v>1318</v>
      </c>
      <c r="D688" s="39" t="s">
        <v>27</v>
      </c>
      <c r="E688" s="39" t="s">
        <v>28</v>
      </c>
      <c r="F688" s="108">
        <v>27890305</v>
      </c>
      <c r="G688" s="103"/>
      <c r="H688" s="103"/>
      <c r="I688" s="82">
        <v>3</v>
      </c>
      <c r="J688" s="45">
        <v>3</v>
      </c>
      <c r="K688" s="82">
        <v>5</v>
      </c>
      <c r="L688" s="45">
        <v>5</v>
      </c>
      <c r="M688" s="82">
        <v>1</v>
      </c>
      <c r="N688" s="45">
        <v>4</v>
      </c>
      <c r="O688" s="82">
        <v>3</v>
      </c>
      <c r="P688" s="45">
        <v>5</v>
      </c>
      <c r="Q688" s="82">
        <v>12</v>
      </c>
      <c r="R688" s="39">
        <v>17</v>
      </c>
      <c r="S688" s="104">
        <v>13.666666666666666</v>
      </c>
      <c r="T688" s="39">
        <v>17</v>
      </c>
      <c r="U688" s="39">
        <v>2.8867513459481255</v>
      </c>
      <c r="V688" s="39"/>
      <c r="W688" s="146">
        <f t="shared" si="157"/>
        <v>13.666666666666666</v>
      </c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1:33" ht="120" x14ac:dyDescent="0.2">
      <c r="A689" s="45" t="s">
        <v>1319</v>
      </c>
      <c r="B689" s="39" t="s">
        <v>1320</v>
      </c>
      <c r="C689" s="39" t="s">
        <v>840</v>
      </c>
      <c r="D689" s="39" t="s">
        <v>27</v>
      </c>
      <c r="E689" s="39" t="s">
        <v>28</v>
      </c>
      <c r="F689" s="39">
        <v>27918864</v>
      </c>
      <c r="G689" s="103"/>
      <c r="H689" s="103"/>
      <c r="I689" s="82">
        <v>2</v>
      </c>
      <c r="J689" s="45">
        <v>3</v>
      </c>
      <c r="K689" s="82">
        <v>1</v>
      </c>
      <c r="L689" s="45">
        <v>2</v>
      </c>
      <c r="M689" s="82">
        <v>4</v>
      </c>
      <c r="N689" s="45">
        <v>5</v>
      </c>
      <c r="O689" s="82">
        <v>1</v>
      </c>
      <c r="P689" s="45">
        <v>2</v>
      </c>
      <c r="Q689" s="82">
        <v>8</v>
      </c>
      <c r="R689" s="39">
        <v>12</v>
      </c>
      <c r="S689" s="104">
        <v>10</v>
      </c>
      <c r="T689" s="39">
        <v>14</v>
      </c>
      <c r="U689" s="39">
        <v>2</v>
      </c>
      <c r="V689" s="39"/>
      <c r="W689" s="150">
        <f t="shared" si="157"/>
        <v>10</v>
      </c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1:33" ht="90" x14ac:dyDescent="0.2">
      <c r="A690" s="39" t="s">
        <v>1321</v>
      </c>
      <c r="B690" s="39" t="s">
        <v>1322</v>
      </c>
      <c r="C690" s="39" t="s">
        <v>1323</v>
      </c>
      <c r="D690" s="39" t="s">
        <v>40</v>
      </c>
      <c r="E690" s="39" t="s">
        <v>28</v>
      </c>
      <c r="F690" s="39">
        <v>27805562</v>
      </c>
      <c r="G690" s="103"/>
      <c r="H690" s="103"/>
      <c r="I690" s="82">
        <v>4</v>
      </c>
      <c r="J690" s="45">
        <v>2</v>
      </c>
      <c r="K690" s="82">
        <v>3</v>
      </c>
      <c r="L690" s="45">
        <v>2</v>
      </c>
      <c r="M690" s="82">
        <v>3</v>
      </c>
      <c r="N690" s="45">
        <v>2</v>
      </c>
      <c r="O690" s="82">
        <v>4</v>
      </c>
      <c r="P690" s="45">
        <v>2</v>
      </c>
      <c r="Q690" s="82">
        <v>14</v>
      </c>
      <c r="R690" s="39">
        <v>8</v>
      </c>
      <c r="S690" s="104">
        <v>11.333333333333334</v>
      </c>
      <c r="T690" s="39">
        <v>6</v>
      </c>
      <c r="U690" s="39">
        <v>3.0550504633038948</v>
      </c>
      <c r="V690" s="39"/>
      <c r="W690" s="146">
        <f t="shared" si="157"/>
        <v>11.333333333333334</v>
      </c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1:33" ht="75" x14ac:dyDescent="0.2">
      <c r="A691" s="39" t="s">
        <v>1324</v>
      </c>
      <c r="B691" s="39" t="s">
        <v>1325</v>
      </c>
      <c r="C691" s="39" t="s">
        <v>140</v>
      </c>
      <c r="D691" s="39" t="s">
        <v>40</v>
      </c>
      <c r="E691" s="39" t="s">
        <v>28</v>
      </c>
      <c r="F691" s="39">
        <v>27879459</v>
      </c>
      <c r="G691" s="103"/>
      <c r="H691" s="103"/>
      <c r="I691" s="82">
        <v>3</v>
      </c>
      <c r="J691" s="107">
        <v>2</v>
      </c>
      <c r="K691" s="82">
        <v>3</v>
      </c>
      <c r="L691" s="45">
        <v>3</v>
      </c>
      <c r="M691" s="82">
        <v>1</v>
      </c>
      <c r="N691" s="45">
        <v>0</v>
      </c>
      <c r="O691" s="82">
        <v>1</v>
      </c>
      <c r="P691" s="45">
        <v>4</v>
      </c>
      <c r="Q691" s="82">
        <v>8</v>
      </c>
      <c r="R691" s="39">
        <v>9</v>
      </c>
      <c r="S691" s="104">
        <v>7.333333333333333</v>
      </c>
      <c r="T691" s="39">
        <v>6</v>
      </c>
      <c r="U691" s="39">
        <v>2.0816659994661317</v>
      </c>
      <c r="V691" s="39"/>
      <c r="W691" s="146">
        <f t="shared" si="157"/>
        <v>7.333333333333333</v>
      </c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1:33" ht="90" x14ac:dyDescent="0.2">
      <c r="A692" s="45" t="s">
        <v>1326</v>
      </c>
      <c r="B692" s="39" t="s">
        <v>1327</v>
      </c>
      <c r="C692" s="39" t="s">
        <v>479</v>
      </c>
      <c r="D692" s="39" t="s">
        <v>36</v>
      </c>
      <c r="E692" s="39" t="s">
        <v>28</v>
      </c>
      <c r="F692" s="39">
        <v>27810881</v>
      </c>
      <c r="G692" s="103"/>
      <c r="H692" s="103"/>
      <c r="I692" s="82">
        <v>5</v>
      </c>
      <c r="J692" s="45">
        <v>2</v>
      </c>
      <c r="K692" s="82">
        <v>5</v>
      </c>
      <c r="L692" s="45">
        <v>5</v>
      </c>
      <c r="M692" s="82">
        <v>5</v>
      </c>
      <c r="N692" s="45">
        <v>4</v>
      </c>
      <c r="O692" s="82">
        <v>5</v>
      </c>
      <c r="P692" s="45">
        <v>4</v>
      </c>
      <c r="Q692" s="82">
        <v>20</v>
      </c>
      <c r="R692" s="39">
        <v>15</v>
      </c>
      <c r="S692" s="104">
        <v>16.666666666666668</v>
      </c>
      <c r="T692" s="39">
        <v>10</v>
      </c>
      <c r="U692" s="39">
        <v>2.8867513459481255</v>
      </c>
      <c r="V692" s="39"/>
      <c r="W692" s="146">
        <f t="shared" si="157"/>
        <v>16.666666666666668</v>
      </c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1:33" ht="75" x14ac:dyDescent="0.2">
      <c r="A693" s="39" t="s">
        <v>1328</v>
      </c>
      <c r="B693" s="39" t="s">
        <v>1329</v>
      </c>
      <c r="C693" s="39" t="s">
        <v>299</v>
      </c>
      <c r="D693" s="39" t="s">
        <v>36</v>
      </c>
      <c r="E693" s="39" t="s">
        <v>28</v>
      </c>
      <c r="F693" s="39">
        <v>27884856</v>
      </c>
      <c r="G693" s="103"/>
      <c r="H693" s="103"/>
      <c r="I693" s="82">
        <v>3</v>
      </c>
      <c r="J693" s="45">
        <v>3</v>
      </c>
      <c r="K693" s="82">
        <v>4</v>
      </c>
      <c r="L693" s="45">
        <v>3</v>
      </c>
      <c r="M693" s="82">
        <v>5</v>
      </c>
      <c r="N693" s="45">
        <v>5</v>
      </c>
      <c r="O693" s="82">
        <v>3</v>
      </c>
      <c r="P693" s="45">
        <v>5</v>
      </c>
      <c r="Q693" s="82">
        <v>15</v>
      </c>
      <c r="R693" s="39">
        <v>16</v>
      </c>
      <c r="S693" s="104">
        <v>14</v>
      </c>
      <c r="T693" s="39">
        <v>12</v>
      </c>
      <c r="U693" s="39">
        <v>2.6457513110645907</v>
      </c>
      <c r="V693" s="39"/>
      <c r="W693" s="150">
        <f t="shared" si="157"/>
        <v>14</v>
      </c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1:33" ht="135" x14ac:dyDescent="0.2">
      <c r="A694" s="39" t="s">
        <v>1330</v>
      </c>
      <c r="B694" s="39" t="s">
        <v>1331</v>
      </c>
      <c r="C694" s="39" t="s">
        <v>689</v>
      </c>
      <c r="D694" s="45" t="s">
        <v>27</v>
      </c>
      <c r="E694" s="39" t="s">
        <v>28</v>
      </c>
      <c r="F694" s="39">
        <v>27882866</v>
      </c>
      <c r="G694" s="103"/>
      <c r="H694" s="103"/>
      <c r="I694" s="82">
        <v>3</v>
      </c>
      <c r="J694" s="45">
        <v>5</v>
      </c>
      <c r="K694" s="82">
        <v>5</v>
      </c>
      <c r="L694" s="45">
        <v>5</v>
      </c>
      <c r="M694" s="82">
        <v>3</v>
      </c>
      <c r="N694" s="45">
        <v>3</v>
      </c>
      <c r="O694" s="82">
        <v>4</v>
      </c>
      <c r="P694" s="45">
        <v>5</v>
      </c>
      <c r="Q694" s="82">
        <v>15</v>
      </c>
      <c r="R694" s="39">
        <v>18</v>
      </c>
      <c r="S694" s="104">
        <v>14.666666666666666</v>
      </c>
      <c r="T694" s="39">
        <v>14</v>
      </c>
      <c r="U694" s="39">
        <v>3.5118845842842434</v>
      </c>
      <c r="V694" s="39"/>
      <c r="W694" s="146">
        <f t="shared" si="157"/>
        <v>14.666666666666666</v>
      </c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1:33" ht="90" x14ac:dyDescent="0.2">
      <c r="A695" s="45" t="s">
        <v>1332</v>
      </c>
      <c r="B695" s="39" t="s">
        <v>1333</v>
      </c>
      <c r="C695" s="39" t="s">
        <v>1334</v>
      </c>
      <c r="D695" s="45" t="s">
        <v>40</v>
      </c>
      <c r="E695" s="39" t="s">
        <v>28</v>
      </c>
      <c r="F695" s="39">
        <v>27919225</v>
      </c>
      <c r="G695" s="103"/>
      <c r="H695" s="103"/>
      <c r="I695" s="82">
        <v>3</v>
      </c>
      <c r="J695" s="45">
        <v>3</v>
      </c>
      <c r="K695" s="82">
        <v>5</v>
      </c>
      <c r="L695" s="45">
        <v>5</v>
      </c>
      <c r="M695" s="82">
        <v>3</v>
      </c>
      <c r="N695" s="45">
        <v>5</v>
      </c>
      <c r="O695" s="82">
        <v>1</v>
      </c>
      <c r="P695" s="45">
        <v>1</v>
      </c>
      <c r="Q695" s="82">
        <v>12</v>
      </c>
      <c r="R695" s="39">
        <v>14</v>
      </c>
      <c r="S695" s="104">
        <v>13</v>
      </c>
      <c r="T695" s="39">
        <v>15</v>
      </c>
      <c r="U695" s="39">
        <v>1</v>
      </c>
      <c r="V695" s="39"/>
      <c r="W695" s="150">
        <f t="shared" si="157"/>
        <v>13</v>
      </c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</row>
    <row r="696" spans="1:33" ht="90" x14ac:dyDescent="0.2">
      <c r="A696" s="5" t="s">
        <v>1347</v>
      </c>
      <c r="B696" s="4" t="s">
        <v>1348</v>
      </c>
      <c r="C696" s="4" t="s">
        <v>1261</v>
      </c>
      <c r="D696" s="4" t="s">
        <v>27</v>
      </c>
      <c r="E696" s="4" t="s">
        <v>210</v>
      </c>
      <c r="F696" s="4">
        <v>27917306</v>
      </c>
      <c r="G696" s="69">
        <v>4</v>
      </c>
      <c r="H696" s="5">
        <v>5</v>
      </c>
      <c r="I696" s="69">
        <v>2</v>
      </c>
      <c r="J696" s="5">
        <v>1</v>
      </c>
      <c r="K696" s="70"/>
      <c r="L696" s="70"/>
      <c r="M696" s="69">
        <v>5</v>
      </c>
      <c r="N696" s="5">
        <v>5</v>
      </c>
      <c r="O696" s="69">
        <v>4</v>
      </c>
      <c r="P696" s="5">
        <v>4</v>
      </c>
      <c r="Q696" s="69">
        <v>15</v>
      </c>
      <c r="R696" s="4">
        <v>15</v>
      </c>
      <c r="S696" s="109">
        <v>13.666666666666666</v>
      </c>
      <c r="T696" s="39">
        <v>11</v>
      </c>
      <c r="U696" s="39">
        <v>2.3094010767584989</v>
      </c>
      <c r="V696" s="39"/>
      <c r="W696" s="146">
        <f t="shared" si="157"/>
        <v>13.666666666666666</v>
      </c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</row>
    <row r="697" spans="1:33" ht="45" x14ac:dyDescent="0.2">
      <c r="A697" s="4" t="s">
        <v>1349</v>
      </c>
      <c r="B697" s="4" t="s">
        <v>1350</v>
      </c>
      <c r="C697" s="4" t="s">
        <v>1351</v>
      </c>
      <c r="D697" s="4" t="s">
        <v>36</v>
      </c>
      <c r="E697" s="4" t="s">
        <v>210</v>
      </c>
      <c r="F697" s="4">
        <v>27906856</v>
      </c>
      <c r="G697" s="69">
        <v>5</v>
      </c>
      <c r="H697" s="4">
        <v>3</v>
      </c>
      <c r="I697" s="69">
        <v>0</v>
      </c>
      <c r="J697" s="4">
        <v>0</v>
      </c>
      <c r="K697" s="70"/>
      <c r="L697" s="70"/>
      <c r="M697" s="69">
        <v>4</v>
      </c>
      <c r="N697" s="4">
        <v>0</v>
      </c>
      <c r="O697" s="69">
        <v>2</v>
      </c>
      <c r="P697" s="4">
        <v>1</v>
      </c>
      <c r="Q697" s="69">
        <v>11</v>
      </c>
      <c r="R697" s="4">
        <v>4</v>
      </c>
      <c r="S697" s="109">
        <v>6.666666666666667</v>
      </c>
      <c r="T697" s="39">
        <v>2</v>
      </c>
      <c r="U697" s="39">
        <v>3.785938897200182</v>
      </c>
      <c r="V697" s="39"/>
      <c r="W697" s="146">
        <f t="shared" si="157"/>
        <v>6.666666666666667</v>
      </c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</row>
    <row r="698" spans="1:33" ht="90" x14ac:dyDescent="0.2">
      <c r="A698" s="4" t="s">
        <v>1352</v>
      </c>
      <c r="B698" s="4" t="s">
        <v>1353</v>
      </c>
      <c r="C698" s="4" t="s">
        <v>479</v>
      </c>
      <c r="D698" s="4" t="s">
        <v>36</v>
      </c>
      <c r="E698" s="4" t="s">
        <v>210</v>
      </c>
      <c r="F698" s="4">
        <v>27821501</v>
      </c>
      <c r="G698" s="69">
        <v>4</v>
      </c>
      <c r="H698" s="5">
        <v>3</v>
      </c>
      <c r="I698" s="69">
        <v>1</v>
      </c>
      <c r="J698" s="5">
        <v>3</v>
      </c>
      <c r="K698" s="70"/>
      <c r="L698" s="70"/>
      <c r="M698" s="69">
        <v>3</v>
      </c>
      <c r="N698" s="5">
        <v>3</v>
      </c>
      <c r="O698" s="69">
        <v>3</v>
      </c>
      <c r="P698" s="5">
        <v>3</v>
      </c>
      <c r="Q698" s="69">
        <v>11</v>
      </c>
      <c r="R698" s="4">
        <v>12</v>
      </c>
      <c r="S698" s="109">
        <v>9</v>
      </c>
      <c r="T698" s="39">
        <v>5</v>
      </c>
      <c r="U698" s="39">
        <v>4.358898943540674</v>
      </c>
      <c r="V698" s="39"/>
      <c r="W698" s="150">
        <f t="shared" si="157"/>
        <v>9</v>
      </c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</row>
    <row r="699" spans="1:33" ht="90" x14ac:dyDescent="0.2">
      <c r="A699" s="5" t="s">
        <v>1354</v>
      </c>
      <c r="B699" s="5" t="s">
        <v>1355</v>
      </c>
      <c r="C699" s="5" t="s">
        <v>1299</v>
      </c>
      <c r="D699" s="5" t="s">
        <v>40</v>
      </c>
      <c r="E699" s="5" t="s">
        <v>210</v>
      </c>
      <c r="F699" s="5">
        <v>26830306</v>
      </c>
      <c r="G699" s="69">
        <v>3</v>
      </c>
      <c r="H699" s="5">
        <v>5</v>
      </c>
      <c r="I699" s="69">
        <v>4</v>
      </c>
      <c r="J699" s="5">
        <v>4</v>
      </c>
      <c r="K699" s="70"/>
      <c r="L699" s="70"/>
      <c r="M699" s="69">
        <v>4</v>
      </c>
      <c r="N699" s="5">
        <v>4</v>
      </c>
      <c r="O699" s="69">
        <v>4</v>
      </c>
      <c r="P699" s="5">
        <v>4</v>
      </c>
      <c r="Q699" s="69">
        <v>15</v>
      </c>
      <c r="R699" s="4">
        <v>17</v>
      </c>
      <c r="S699" s="109">
        <v>16.333333333333332</v>
      </c>
      <c r="T699" s="39">
        <v>19</v>
      </c>
      <c r="U699" s="39">
        <v>1.1547005383792515</v>
      </c>
      <c r="V699" s="39"/>
      <c r="W699" s="146">
        <f t="shared" si="157"/>
        <v>16.333333333333332</v>
      </c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</row>
    <row r="700" spans="1:33" ht="165" x14ac:dyDescent="0.2">
      <c r="A700" s="4" t="s">
        <v>1356</v>
      </c>
      <c r="B700" s="7" t="s">
        <v>1357</v>
      </c>
      <c r="C700" s="4" t="s">
        <v>1358</v>
      </c>
      <c r="D700" s="4" t="s">
        <v>40</v>
      </c>
      <c r="E700" s="4" t="s">
        <v>210</v>
      </c>
      <c r="F700" s="4">
        <v>27884311</v>
      </c>
      <c r="G700" s="69">
        <v>5</v>
      </c>
      <c r="H700" s="5">
        <v>5</v>
      </c>
      <c r="I700" s="69">
        <v>0</v>
      </c>
      <c r="J700" s="5">
        <v>2</v>
      </c>
      <c r="K700" s="70"/>
      <c r="L700" s="70"/>
      <c r="M700" s="69">
        <v>4</v>
      </c>
      <c r="N700" s="5">
        <v>4</v>
      </c>
      <c r="O700" s="69">
        <v>3</v>
      </c>
      <c r="P700" s="5">
        <v>4</v>
      </c>
      <c r="Q700" s="69">
        <v>12</v>
      </c>
      <c r="R700" s="4">
        <v>15</v>
      </c>
      <c r="S700" s="109">
        <v>13</v>
      </c>
      <c r="T700" s="39">
        <v>15</v>
      </c>
      <c r="U700" s="39">
        <v>1.7320508075688772</v>
      </c>
      <c r="V700" s="39"/>
      <c r="W700" s="150">
        <f t="shared" si="157"/>
        <v>13</v>
      </c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1:33" ht="75" x14ac:dyDescent="0.2">
      <c r="A701" s="4" t="s">
        <v>1359</v>
      </c>
      <c r="B701" s="4" t="s">
        <v>1360</v>
      </c>
      <c r="C701" s="4" t="s">
        <v>35</v>
      </c>
      <c r="D701" s="4" t="s">
        <v>36</v>
      </c>
      <c r="E701" s="4" t="s">
        <v>210</v>
      </c>
      <c r="F701" s="4">
        <v>27824879</v>
      </c>
      <c r="G701" s="69">
        <v>5</v>
      </c>
      <c r="H701" s="5">
        <v>4</v>
      </c>
      <c r="I701" s="76">
        <v>1</v>
      </c>
      <c r="J701" s="5">
        <v>4</v>
      </c>
      <c r="K701" s="70"/>
      <c r="L701" s="70"/>
      <c r="M701" s="69">
        <v>3</v>
      </c>
      <c r="N701" s="5">
        <v>4</v>
      </c>
      <c r="O701" s="69">
        <v>3</v>
      </c>
      <c r="P701" s="5">
        <v>4</v>
      </c>
      <c r="Q701" s="69">
        <v>12</v>
      </c>
      <c r="R701" s="4">
        <v>16</v>
      </c>
      <c r="S701" s="109">
        <v>11</v>
      </c>
      <c r="T701" s="39">
        <v>4</v>
      </c>
      <c r="U701" s="39">
        <v>8.3266639978645323</v>
      </c>
      <c r="V701" s="39">
        <v>13</v>
      </c>
      <c r="W701" s="150">
        <f>AVERAGE(V701,R701,Q701)</f>
        <v>13.666666666666666</v>
      </c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</row>
    <row r="702" spans="1:33" ht="90" x14ac:dyDescent="0.2">
      <c r="A702" s="5" t="s">
        <v>1363</v>
      </c>
      <c r="B702" s="4" t="s">
        <v>1364</v>
      </c>
      <c r="C702" s="4" t="s">
        <v>1365</v>
      </c>
      <c r="D702" s="4" t="s">
        <v>40</v>
      </c>
      <c r="E702" s="4" t="s">
        <v>210</v>
      </c>
      <c r="F702" s="4">
        <v>27800461</v>
      </c>
      <c r="G702" s="69">
        <v>5</v>
      </c>
      <c r="H702" s="5">
        <v>5</v>
      </c>
      <c r="I702" s="69">
        <v>5</v>
      </c>
      <c r="J702" s="5">
        <v>3</v>
      </c>
      <c r="K702" s="70"/>
      <c r="L702" s="70"/>
      <c r="M702" s="69">
        <v>5</v>
      </c>
      <c r="N702" s="5">
        <v>5</v>
      </c>
      <c r="O702" s="69">
        <v>4</v>
      </c>
      <c r="P702" s="5">
        <v>3</v>
      </c>
      <c r="Q702" s="69">
        <v>19</v>
      </c>
      <c r="R702" s="4">
        <v>16</v>
      </c>
      <c r="S702" s="109">
        <v>16.333333333333332</v>
      </c>
      <c r="T702" s="39">
        <v>11</v>
      </c>
      <c r="U702" s="39">
        <v>2.5166114784235796</v>
      </c>
      <c r="V702" s="39"/>
      <c r="W702" s="146">
        <f t="shared" si="157"/>
        <v>16.333333333333332</v>
      </c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spans="1:33" ht="45" x14ac:dyDescent="0.2">
      <c r="A703" s="5" t="s">
        <v>1366</v>
      </c>
      <c r="B703" s="4" t="s">
        <v>1367</v>
      </c>
      <c r="C703" s="4" t="s">
        <v>1256</v>
      </c>
      <c r="D703" s="4" t="s">
        <v>40</v>
      </c>
      <c r="E703" s="4" t="s">
        <v>210</v>
      </c>
      <c r="F703" s="4">
        <v>27876900</v>
      </c>
      <c r="G703" s="69">
        <v>3</v>
      </c>
      <c r="H703" s="4">
        <v>5</v>
      </c>
      <c r="I703" s="69">
        <v>0</v>
      </c>
      <c r="J703" s="4">
        <v>1</v>
      </c>
      <c r="K703" s="70"/>
      <c r="L703" s="70"/>
      <c r="M703" s="69">
        <v>0</v>
      </c>
      <c r="N703" s="4">
        <v>2</v>
      </c>
      <c r="O703" s="69">
        <v>1</v>
      </c>
      <c r="P703" s="4">
        <v>3</v>
      </c>
      <c r="Q703" s="69">
        <v>4</v>
      </c>
      <c r="R703" s="4">
        <v>11</v>
      </c>
      <c r="S703" s="109">
        <v>8</v>
      </c>
      <c r="T703" s="39">
        <v>16</v>
      </c>
      <c r="U703" s="39">
        <v>3.6055512754639891</v>
      </c>
      <c r="V703" s="39"/>
      <c r="W703" s="150">
        <f t="shared" si="157"/>
        <v>8</v>
      </c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</row>
    <row r="704" spans="1:33" ht="90" x14ac:dyDescent="0.2">
      <c r="A704" s="5" t="s">
        <v>1368</v>
      </c>
      <c r="B704" s="4" t="s">
        <v>1369</v>
      </c>
      <c r="C704" s="4" t="s">
        <v>1370</v>
      </c>
      <c r="D704" s="4" t="s">
        <v>40</v>
      </c>
      <c r="E704" s="4" t="s">
        <v>210</v>
      </c>
      <c r="F704" s="4">
        <v>27873009</v>
      </c>
      <c r="G704" s="69">
        <v>5</v>
      </c>
      <c r="H704" s="4">
        <v>5</v>
      </c>
      <c r="I704" s="69">
        <v>3</v>
      </c>
      <c r="J704" s="4">
        <v>4</v>
      </c>
      <c r="K704" s="70"/>
      <c r="L704" s="70"/>
      <c r="M704" s="69">
        <v>5</v>
      </c>
      <c r="N704" s="4">
        <v>5</v>
      </c>
      <c r="O704" s="69">
        <v>3</v>
      </c>
      <c r="P704" s="4">
        <v>5</v>
      </c>
      <c r="Q704" s="69">
        <v>16</v>
      </c>
      <c r="R704" s="4">
        <v>19</v>
      </c>
      <c r="S704" s="109">
        <v>17.333333333333332</v>
      </c>
      <c r="T704" s="39">
        <v>20</v>
      </c>
      <c r="U704" s="39">
        <v>1.5275252316519468</v>
      </c>
      <c r="V704" s="39"/>
      <c r="W704" s="146">
        <f t="shared" si="157"/>
        <v>17.333333333333332</v>
      </c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</row>
    <row r="705" spans="1:33" ht="120" x14ac:dyDescent="0.2">
      <c r="A705" s="4" t="s">
        <v>1371</v>
      </c>
      <c r="B705" s="4" t="s">
        <v>1372</v>
      </c>
      <c r="C705" s="4" t="s">
        <v>1373</v>
      </c>
      <c r="D705" s="4" t="s">
        <v>40</v>
      </c>
      <c r="E705" s="4" t="s">
        <v>210</v>
      </c>
      <c r="F705" s="4">
        <v>27895916</v>
      </c>
      <c r="G705" s="69">
        <v>4</v>
      </c>
      <c r="H705" s="4">
        <v>3</v>
      </c>
      <c r="I705" s="69">
        <v>0</v>
      </c>
      <c r="J705" s="4">
        <v>1</v>
      </c>
      <c r="K705" s="70"/>
      <c r="L705" s="70"/>
      <c r="M705" s="69">
        <v>4</v>
      </c>
      <c r="N705" s="4">
        <v>2</v>
      </c>
      <c r="O705" s="69">
        <v>1</v>
      </c>
      <c r="P705" s="4">
        <v>1</v>
      </c>
      <c r="Q705" s="69">
        <v>9</v>
      </c>
      <c r="R705" s="4">
        <v>7</v>
      </c>
      <c r="S705" s="109">
        <v>7</v>
      </c>
      <c r="T705" s="39">
        <v>3</v>
      </c>
      <c r="U705" s="39">
        <v>2</v>
      </c>
      <c r="V705" s="39"/>
      <c r="W705" s="150">
        <f t="shared" si="157"/>
        <v>7</v>
      </c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</row>
    <row r="706" spans="1:33" ht="75" x14ac:dyDescent="0.2">
      <c r="A706" s="4" t="s">
        <v>1374</v>
      </c>
      <c r="B706" s="4" t="s">
        <v>1375</v>
      </c>
      <c r="C706" s="4" t="s">
        <v>49</v>
      </c>
      <c r="D706" s="4" t="s">
        <v>36</v>
      </c>
      <c r="E706" s="4" t="s">
        <v>210</v>
      </c>
      <c r="F706" s="4">
        <v>27825363</v>
      </c>
      <c r="G706" s="69">
        <v>4</v>
      </c>
      <c r="H706" s="5">
        <v>3</v>
      </c>
      <c r="I706" s="69">
        <v>2</v>
      </c>
      <c r="J706" s="5">
        <v>3</v>
      </c>
      <c r="K706" s="70"/>
      <c r="L706" s="70"/>
      <c r="M706" s="69">
        <v>4</v>
      </c>
      <c r="N706" s="5">
        <v>4</v>
      </c>
      <c r="O706" s="69">
        <v>3</v>
      </c>
      <c r="P706" s="5">
        <v>4</v>
      </c>
      <c r="Q706" s="69">
        <v>13</v>
      </c>
      <c r="R706" s="4">
        <v>14</v>
      </c>
      <c r="S706" s="109">
        <v>14.3333333333333</v>
      </c>
      <c r="T706" s="39">
        <v>17</v>
      </c>
      <c r="U706" s="39">
        <v>1.5275252316519468</v>
      </c>
      <c r="V706" s="39"/>
      <c r="W706" s="146">
        <f t="shared" si="157"/>
        <v>14.3333333333333</v>
      </c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1:33" x14ac:dyDescent="0.2">
      <c r="A707" s="5" t="s">
        <v>1707</v>
      </c>
      <c r="B707" s="5" t="s">
        <v>1708</v>
      </c>
      <c r="C707" s="5" t="s">
        <v>1104</v>
      </c>
      <c r="D707" s="5" t="s">
        <v>40</v>
      </c>
      <c r="E707" s="5" t="s">
        <v>210</v>
      </c>
      <c r="F707" s="5" t="s">
        <v>1104</v>
      </c>
      <c r="G707" s="96">
        <v>5</v>
      </c>
      <c r="H707" s="5">
        <v>5</v>
      </c>
      <c r="I707" s="96">
        <v>0</v>
      </c>
      <c r="J707" s="5">
        <v>2</v>
      </c>
      <c r="K707" s="110"/>
      <c r="L707" s="110"/>
      <c r="M707" s="96">
        <v>5</v>
      </c>
      <c r="N707" s="5">
        <v>3</v>
      </c>
      <c r="O707" s="96">
        <v>4</v>
      </c>
      <c r="P707" s="5">
        <v>2</v>
      </c>
      <c r="Q707" s="96">
        <v>14</v>
      </c>
      <c r="R707" s="5">
        <v>12</v>
      </c>
      <c r="S707" s="109">
        <f t="shared" ref="S707:S717" si="158">SUM(Q707:R707)/2</f>
        <v>13</v>
      </c>
      <c r="T707" s="39">
        <f t="shared" ref="T707:T717" si="159">ABS(Q707-R707)</f>
        <v>2</v>
      </c>
      <c r="U707" s="39">
        <f t="shared" ref="U707:U717" si="160">STDEV(Q707:R707)</f>
        <v>1.4142135623730951</v>
      </c>
      <c r="V707" s="39"/>
      <c r="W707" s="150">
        <f t="shared" si="157"/>
        <v>13</v>
      </c>
      <c r="X707" s="39"/>
      <c r="Y707" s="45"/>
      <c r="Z707" s="39"/>
      <c r="AA707" s="39"/>
      <c r="AB707" s="39"/>
      <c r="AC707" s="39"/>
      <c r="AD707" s="39"/>
      <c r="AE707" s="39"/>
      <c r="AF707" s="39"/>
      <c r="AG707" s="39"/>
    </row>
    <row r="708" spans="1:33" ht="45" x14ac:dyDescent="0.2">
      <c r="A708" s="5" t="s">
        <v>1709</v>
      </c>
      <c r="B708" s="5" t="s">
        <v>1710</v>
      </c>
      <c r="C708" s="5" t="s">
        <v>1104</v>
      </c>
      <c r="D708" s="5" t="s">
        <v>40</v>
      </c>
      <c r="E708" s="5" t="s">
        <v>210</v>
      </c>
      <c r="F708" s="5" t="s">
        <v>1104</v>
      </c>
      <c r="G708" s="96">
        <v>5</v>
      </c>
      <c r="H708" s="5">
        <v>5</v>
      </c>
      <c r="I708" s="99">
        <v>0</v>
      </c>
      <c r="J708" s="5">
        <v>2</v>
      </c>
      <c r="K708" s="110"/>
      <c r="L708" s="110"/>
      <c r="M708" s="96">
        <v>4</v>
      </c>
      <c r="N708" s="5">
        <v>5</v>
      </c>
      <c r="O708" s="96">
        <v>3</v>
      </c>
      <c r="P708" s="5">
        <v>5</v>
      </c>
      <c r="Q708" s="96">
        <v>12</v>
      </c>
      <c r="R708" s="5">
        <v>17</v>
      </c>
      <c r="S708" s="109">
        <f t="shared" si="158"/>
        <v>14.5</v>
      </c>
      <c r="T708" s="39">
        <f t="shared" si="159"/>
        <v>5</v>
      </c>
      <c r="U708" s="39">
        <f t="shared" si="160"/>
        <v>3.5355339059327378</v>
      </c>
      <c r="V708" s="39"/>
      <c r="W708" s="146">
        <f t="shared" si="157"/>
        <v>14.5</v>
      </c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</row>
    <row r="709" spans="1:33" ht="45" x14ac:dyDescent="0.2">
      <c r="A709" s="5" t="s">
        <v>1711</v>
      </c>
      <c r="B709" s="5" t="s">
        <v>1712</v>
      </c>
      <c r="C709" s="5" t="s">
        <v>1104</v>
      </c>
      <c r="D709" s="5" t="s">
        <v>40</v>
      </c>
      <c r="E709" s="5" t="s">
        <v>210</v>
      </c>
      <c r="F709" s="5" t="s">
        <v>1104</v>
      </c>
      <c r="G709" s="96">
        <v>5</v>
      </c>
      <c r="H709" s="5">
        <v>5</v>
      </c>
      <c r="I709" s="96">
        <v>1</v>
      </c>
      <c r="J709" s="5">
        <v>1</v>
      </c>
      <c r="K709" s="110"/>
      <c r="L709" s="110"/>
      <c r="M709" s="96">
        <v>5</v>
      </c>
      <c r="N709" s="5">
        <v>3</v>
      </c>
      <c r="O709" s="96">
        <v>5</v>
      </c>
      <c r="P709" s="5">
        <v>2</v>
      </c>
      <c r="Q709" s="96">
        <v>16</v>
      </c>
      <c r="R709" s="5">
        <v>11</v>
      </c>
      <c r="S709" s="109">
        <f t="shared" si="158"/>
        <v>13.5</v>
      </c>
      <c r="T709" s="39">
        <f t="shared" si="159"/>
        <v>5</v>
      </c>
      <c r="U709" s="39">
        <f t="shared" si="160"/>
        <v>3.5355339059327378</v>
      </c>
      <c r="V709" s="39"/>
      <c r="W709" s="146">
        <f t="shared" si="157"/>
        <v>13.5</v>
      </c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</row>
    <row r="710" spans="1:33" x14ac:dyDescent="0.2">
      <c r="A710" s="5" t="s">
        <v>1713</v>
      </c>
      <c r="B710" s="5" t="s">
        <v>1714</v>
      </c>
      <c r="C710" s="5" t="s">
        <v>1715</v>
      </c>
      <c r="D710" s="5" t="s">
        <v>36</v>
      </c>
      <c r="E710" s="5" t="s">
        <v>210</v>
      </c>
      <c r="F710" s="5" t="s">
        <v>1104</v>
      </c>
      <c r="G710" s="96">
        <v>5</v>
      </c>
      <c r="H710" s="5">
        <v>4</v>
      </c>
      <c r="I710" s="96">
        <v>0</v>
      </c>
      <c r="J710" s="5">
        <v>1</v>
      </c>
      <c r="K710" s="110"/>
      <c r="L710" s="110"/>
      <c r="M710" s="96">
        <v>3</v>
      </c>
      <c r="N710" s="5">
        <v>3</v>
      </c>
      <c r="O710" s="96">
        <v>3</v>
      </c>
      <c r="P710" s="5">
        <v>2</v>
      </c>
      <c r="Q710" s="96">
        <v>11</v>
      </c>
      <c r="R710" s="5">
        <v>10</v>
      </c>
      <c r="S710" s="109">
        <f t="shared" si="158"/>
        <v>10.5</v>
      </c>
      <c r="T710" s="39">
        <f t="shared" si="159"/>
        <v>1</v>
      </c>
      <c r="U710" s="39">
        <f t="shared" si="160"/>
        <v>0.70710678118654757</v>
      </c>
      <c r="V710" s="39"/>
      <c r="W710" s="146">
        <f t="shared" si="157"/>
        <v>10.5</v>
      </c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</row>
    <row r="711" spans="1:33" ht="60" x14ac:dyDescent="0.2">
      <c r="A711" s="5" t="s">
        <v>1707</v>
      </c>
      <c r="B711" s="5" t="s">
        <v>1716</v>
      </c>
      <c r="C711" s="5" t="s">
        <v>1104</v>
      </c>
      <c r="D711" s="5" t="s">
        <v>40</v>
      </c>
      <c r="E711" s="5" t="s">
        <v>210</v>
      </c>
      <c r="F711" s="5" t="s">
        <v>1104</v>
      </c>
      <c r="G711" s="96">
        <v>5</v>
      </c>
      <c r="H711" s="5">
        <v>5</v>
      </c>
      <c r="I711" s="96">
        <v>4</v>
      </c>
      <c r="J711" s="5">
        <v>2</v>
      </c>
      <c r="K711" s="110"/>
      <c r="L711" s="110"/>
      <c r="M711" s="96">
        <v>5</v>
      </c>
      <c r="N711" s="5">
        <v>5</v>
      </c>
      <c r="O711" s="96">
        <v>5</v>
      </c>
      <c r="P711" s="5">
        <v>4</v>
      </c>
      <c r="Q711" s="96">
        <v>19</v>
      </c>
      <c r="R711" s="5">
        <v>16</v>
      </c>
      <c r="S711" s="109">
        <f t="shared" si="158"/>
        <v>17.5</v>
      </c>
      <c r="T711" s="39">
        <f t="shared" si="159"/>
        <v>3</v>
      </c>
      <c r="U711" s="39">
        <f t="shared" si="160"/>
        <v>2.1213203435596424</v>
      </c>
      <c r="V711" s="39"/>
      <c r="W711" s="146">
        <f t="shared" si="157"/>
        <v>17.5</v>
      </c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</row>
    <row r="712" spans="1:33" x14ac:dyDescent="0.2">
      <c r="A712" s="5" t="s">
        <v>1707</v>
      </c>
      <c r="B712" s="5" t="s">
        <v>1717</v>
      </c>
      <c r="C712" s="5" t="s">
        <v>1104</v>
      </c>
      <c r="D712" s="5" t="s">
        <v>27</v>
      </c>
      <c r="E712" s="5" t="s">
        <v>210</v>
      </c>
      <c r="F712" s="5" t="s">
        <v>1104</v>
      </c>
      <c r="G712" s="96">
        <v>5</v>
      </c>
      <c r="H712" s="5">
        <v>5</v>
      </c>
      <c r="I712" s="96">
        <v>0</v>
      </c>
      <c r="J712" s="5">
        <v>1</v>
      </c>
      <c r="K712" s="110"/>
      <c r="L712" s="110"/>
      <c r="M712" s="96">
        <v>5</v>
      </c>
      <c r="N712" s="5">
        <v>5</v>
      </c>
      <c r="O712" s="96">
        <v>5</v>
      </c>
      <c r="P712" s="5">
        <v>4</v>
      </c>
      <c r="Q712" s="96">
        <v>15</v>
      </c>
      <c r="R712" s="5">
        <v>15</v>
      </c>
      <c r="S712" s="109">
        <f t="shared" si="158"/>
        <v>15</v>
      </c>
      <c r="T712" s="39">
        <f t="shared" si="159"/>
        <v>0</v>
      </c>
      <c r="U712" s="39">
        <f t="shared" si="160"/>
        <v>0</v>
      </c>
      <c r="V712" s="39"/>
      <c r="W712" s="150">
        <f t="shared" si="157"/>
        <v>15</v>
      </c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</row>
    <row r="713" spans="1:33" ht="105" x14ac:dyDescent="0.2">
      <c r="A713" s="5" t="s">
        <v>1907</v>
      </c>
      <c r="B713" s="5" t="s">
        <v>1718</v>
      </c>
      <c r="C713" s="5" t="s">
        <v>1719</v>
      </c>
      <c r="D713" s="5" t="s">
        <v>36</v>
      </c>
      <c r="E713" s="5" t="s">
        <v>210</v>
      </c>
      <c r="F713" s="5" t="s">
        <v>1104</v>
      </c>
      <c r="G713" s="96">
        <v>5</v>
      </c>
      <c r="H713" s="5">
        <v>5</v>
      </c>
      <c r="I713" s="96">
        <v>2</v>
      </c>
      <c r="J713" s="5">
        <v>2</v>
      </c>
      <c r="K713" s="110"/>
      <c r="L713" s="110"/>
      <c r="M713" s="96">
        <v>1</v>
      </c>
      <c r="N713" s="5">
        <v>5</v>
      </c>
      <c r="O713" s="96">
        <v>3</v>
      </c>
      <c r="P713" s="5">
        <v>5</v>
      </c>
      <c r="Q713" s="96">
        <v>11</v>
      </c>
      <c r="R713" s="5">
        <v>17</v>
      </c>
      <c r="S713" s="109">
        <f t="shared" si="158"/>
        <v>14</v>
      </c>
      <c r="T713" s="39">
        <f t="shared" si="159"/>
        <v>6</v>
      </c>
      <c r="U713" s="39">
        <f t="shared" si="160"/>
        <v>4.2426406871192848</v>
      </c>
      <c r="V713" s="39"/>
      <c r="W713" s="150">
        <f t="shared" si="157"/>
        <v>14</v>
      </c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</row>
    <row r="714" spans="1:33" ht="75" x14ac:dyDescent="0.2">
      <c r="A714" s="5" t="s">
        <v>1908</v>
      </c>
      <c r="B714" s="5" t="s">
        <v>1720</v>
      </c>
      <c r="C714" s="5" t="s">
        <v>1721</v>
      </c>
      <c r="D714" s="5" t="s">
        <v>40</v>
      </c>
      <c r="E714" s="5" t="s">
        <v>210</v>
      </c>
      <c r="F714" s="5" t="s">
        <v>1104</v>
      </c>
      <c r="G714" s="96">
        <v>5</v>
      </c>
      <c r="H714" s="5">
        <v>5</v>
      </c>
      <c r="I714" s="96">
        <v>0</v>
      </c>
      <c r="J714" s="73">
        <v>0</v>
      </c>
      <c r="K714" s="110"/>
      <c r="L714" s="110"/>
      <c r="M714" s="96">
        <v>1</v>
      </c>
      <c r="N714" s="5">
        <v>4</v>
      </c>
      <c r="O714" s="96">
        <v>2</v>
      </c>
      <c r="P714" s="5">
        <v>4</v>
      </c>
      <c r="Q714" s="96">
        <v>8</v>
      </c>
      <c r="R714" s="5">
        <v>13</v>
      </c>
      <c r="S714" s="109">
        <f t="shared" si="158"/>
        <v>10.5</v>
      </c>
      <c r="T714" s="39">
        <f t="shared" si="159"/>
        <v>5</v>
      </c>
      <c r="U714" s="39">
        <f t="shared" si="160"/>
        <v>3.5355339059327378</v>
      </c>
      <c r="V714" s="39"/>
      <c r="W714" s="146">
        <f t="shared" si="157"/>
        <v>10.5</v>
      </c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</row>
    <row r="715" spans="1:33" ht="60" x14ac:dyDescent="0.2">
      <c r="A715" s="5" t="s">
        <v>1707</v>
      </c>
      <c r="B715" s="5" t="s">
        <v>1722</v>
      </c>
      <c r="C715" s="5" t="s">
        <v>1104</v>
      </c>
      <c r="D715" s="5" t="s">
        <v>27</v>
      </c>
      <c r="E715" s="5" t="s">
        <v>210</v>
      </c>
      <c r="F715" s="5" t="s">
        <v>1104</v>
      </c>
      <c r="G715" s="96">
        <v>4</v>
      </c>
      <c r="H715" s="5">
        <v>4</v>
      </c>
      <c r="I715" s="96">
        <v>1</v>
      </c>
      <c r="J715" s="5">
        <v>0</v>
      </c>
      <c r="K715" s="110"/>
      <c r="L715" s="110"/>
      <c r="M715" s="96">
        <v>3</v>
      </c>
      <c r="N715" s="5">
        <v>3</v>
      </c>
      <c r="O715" s="96">
        <v>3</v>
      </c>
      <c r="P715" s="5">
        <v>4</v>
      </c>
      <c r="Q715" s="96">
        <v>11</v>
      </c>
      <c r="R715" s="5">
        <v>11</v>
      </c>
      <c r="S715" s="109">
        <f t="shared" si="158"/>
        <v>11</v>
      </c>
      <c r="T715" s="39">
        <f t="shared" si="159"/>
        <v>0</v>
      </c>
      <c r="U715" s="39">
        <f t="shared" si="160"/>
        <v>0</v>
      </c>
      <c r="V715" s="39"/>
      <c r="W715" s="150">
        <f t="shared" si="157"/>
        <v>11</v>
      </c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</row>
    <row r="716" spans="1:33" ht="30" x14ac:dyDescent="0.2">
      <c r="A716" s="5" t="s">
        <v>1707</v>
      </c>
      <c r="B716" s="5" t="s">
        <v>1723</v>
      </c>
      <c r="C716" s="5" t="s">
        <v>1104</v>
      </c>
      <c r="D716" s="5" t="s">
        <v>36</v>
      </c>
      <c r="E716" s="5" t="s">
        <v>210</v>
      </c>
      <c r="F716" s="5" t="s">
        <v>1104</v>
      </c>
      <c r="G716" s="96">
        <v>5</v>
      </c>
      <c r="H716" s="5">
        <v>5</v>
      </c>
      <c r="I716" s="96">
        <v>2</v>
      </c>
      <c r="J716" s="5">
        <v>0</v>
      </c>
      <c r="K716" s="110"/>
      <c r="L716" s="110"/>
      <c r="M716" s="96">
        <v>3</v>
      </c>
      <c r="N716" s="5">
        <v>5</v>
      </c>
      <c r="O716" s="96">
        <v>5</v>
      </c>
      <c r="P716" s="5">
        <v>5</v>
      </c>
      <c r="Q716" s="96">
        <v>15</v>
      </c>
      <c r="R716" s="5">
        <v>15</v>
      </c>
      <c r="S716" s="109">
        <f t="shared" si="158"/>
        <v>15</v>
      </c>
      <c r="T716" s="39">
        <f t="shared" si="159"/>
        <v>0</v>
      </c>
      <c r="U716" s="39">
        <f t="shared" si="160"/>
        <v>0</v>
      </c>
      <c r="V716" s="39"/>
      <c r="W716" s="150">
        <f t="shared" si="157"/>
        <v>15</v>
      </c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</row>
    <row r="717" spans="1:33" ht="45" x14ac:dyDescent="0.2">
      <c r="A717" s="5" t="s">
        <v>1707</v>
      </c>
      <c r="B717" s="5" t="s">
        <v>1724</v>
      </c>
      <c r="C717" s="5" t="s">
        <v>1104</v>
      </c>
      <c r="D717" s="5" t="s">
        <v>40</v>
      </c>
      <c r="E717" s="5" t="s">
        <v>210</v>
      </c>
      <c r="F717" s="5" t="s">
        <v>1104</v>
      </c>
      <c r="G717" s="96">
        <v>5</v>
      </c>
      <c r="H717" s="5">
        <v>5</v>
      </c>
      <c r="I717" s="96">
        <v>2</v>
      </c>
      <c r="J717" s="5">
        <v>0</v>
      </c>
      <c r="K717" s="110"/>
      <c r="L717" s="110"/>
      <c r="M717" s="96">
        <v>3</v>
      </c>
      <c r="N717" s="5">
        <v>5</v>
      </c>
      <c r="O717" s="96">
        <v>5</v>
      </c>
      <c r="P717" s="5">
        <v>4</v>
      </c>
      <c r="Q717" s="96">
        <v>15</v>
      </c>
      <c r="R717" s="5">
        <v>14</v>
      </c>
      <c r="S717" s="109">
        <f t="shared" si="158"/>
        <v>14.5</v>
      </c>
      <c r="T717" s="39">
        <f t="shared" si="159"/>
        <v>1</v>
      </c>
      <c r="U717" s="39">
        <f t="shared" si="160"/>
        <v>0.70710678118654757</v>
      </c>
      <c r="V717" s="39"/>
      <c r="W717" s="146">
        <f t="shared" si="157"/>
        <v>14.5</v>
      </c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</sheetData>
  <autoFilter ref="E1:E719" xr:uid="{00000000-0009-0000-0000-000000000000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2"/>
  <sheetViews>
    <sheetView topLeftCell="W1" workbookViewId="0">
      <selection activeCell="AG3" sqref="AG3"/>
    </sheetView>
  </sheetViews>
  <sheetFormatPr baseColWidth="10" defaultColWidth="11" defaultRowHeight="16" x14ac:dyDescent="0.2"/>
  <cols>
    <col min="30" max="30" width="16.33203125" customWidth="1"/>
    <col min="31" max="31" width="13" customWidth="1"/>
    <col min="32" max="32" width="12.6640625" customWidth="1"/>
    <col min="33" max="33" width="14" customWidth="1"/>
  </cols>
  <sheetData>
    <row r="1" spans="1:34" ht="75" x14ac:dyDescent="0.2">
      <c r="A1" s="38" t="s">
        <v>1497</v>
      </c>
      <c r="B1" s="38" t="s">
        <v>1498</v>
      </c>
      <c r="C1" s="42" t="s">
        <v>2</v>
      </c>
      <c r="D1" s="38" t="s">
        <v>1499</v>
      </c>
      <c r="E1" s="38" t="s">
        <v>1500</v>
      </c>
      <c r="F1" s="38" t="s">
        <v>5</v>
      </c>
      <c r="G1" s="38" t="s">
        <v>1501</v>
      </c>
      <c r="H1" s="59" t="s">
        <v>1502</v>
      </c>
      <c r="I1" s="38" t="s">
        <v>6</v>
      </c>
      <c r="J1" s="60" t="s">
        <v>1503</v>
      </c>
      <c r="K1" s="61" t="s">
        <v>1504</v>
      </c>
      <c r="L1" s="61" t="s">
        <v>1505</v>
      </c>
      <c r="M1" s="61" t="s">
        <v>1506</v>
      </c>
      <c r="N1" s="59" t="s">
        <v>1507</v>
      </c>
      <c r="O1" s="38" t="s">
        <v>1508</v>
      </c>
      <c r="P1" s="60" t="s">
        <v>1509</v>
      </c>
      <c r="Q1" s="59" t="s">
        <v>11</v>
      </c>
      <c r="R1" s="38" t="s">
        <v>12</v>
      </c>
      <c r="S1" s="60" t="s">
        <v>1510</v>
      </c>
      <c r="T1" s="59" t="s">
        <v>13</v>
      </c>
      <c r="U1" s="38" t="s">
        <v>14</v>
      </c>
      <c r="V1" s="60" t="s">
        <v>1511</v>
      </c>
      <c r="W1" s="59" t="s">
        <v>1512</v>
      </c>
      <c r="X1" s="38" t="s">
        <v>1513</v>
      </c>
      <c r="Y1" s="60" t="s">
        <v>1514</v>
      </c>
      <c r="Z1" s="59" t="s">
        <v>17</v>
      </c>
      <c r="AA1" s="38" t="s">
        <v>18</v>
      </c>
      <c r="AB1" s="60" t="s">
        <v>1515</v>
      </c>
      <c r="AC1" s="62" t="s">
        <v>1516</v>
      </c>
      <c r="AD1" s="36" t="s">
        <v>20</v>
      </c>
      <c r="AE1" s="2" t="s">
        <v>21</v>
      </c>
      <c r="AF1" s="37" t="s">
        <v>22</v>
      </c>
      <c r="AG1" s="16" t="s">
        <v>23</v>
      </c>
      <c r="AH1" s="12"/>
    </row>
    <row r="2" spans="1:34" ht="240" x14ac:dyDescent="0.2">
      <c r="A2" s="38" t="s">
        <v>1221</v>
      </c>
      <c r="B2" s="39" t="s">
        <v>1222</v>
      </c>
      <c r="C2" s="40" t="s">
        <v>245</v>
      </c>
      <c r="D2" s="40" t="s">
        <v>40</v>
      </c>
      <c r="E2" s="40" t="s">
        <v>28</v>
      </c>
      <c r="F2" s="40">
        <v>27846254</v>
      </c>
      <c r="G2" s="40" t="s">
        <v>447</v>
      </c>
      <c r="H2" s="41" t="s">
        <v>448</v>
      </c>
      <c r="I2" s="42" t="s">
        <v>677</v>
      </c>
      <c r="J2" s="63" t="s">
        <v>676</v>
      </c>
      <c r="K2" s="43"/>
      <c r="L2" s="43"/>
      <c r="M2" s="43"/>
      <c r="N2" s="41">
        <v>1</v>
      </c>
      <c r="O2" s="42">
        <v>5</v>
      </c>
      <c r="P2" s="63">
        <v>5</v>
      </c>
      <c r="Q2" s="41">
        <v>5</v>
      </c>
      <c r="R2" s="42">
        <v>5</v>
      </c>
      <c r="S2" s="63">
        <v>5</v>
      </c>
      <c r="T2" s="41">
        <v>2</v>
      </c>
      <c r="U2" s="42">
        <v>3</v>
      </c>
      <c r="V2" s="63">
        <v>2</v>
      </c>
      <c r="W2" s="41">
        <v>1</v>
      </c>
      <c r="X2" s="42">
        <v>1</v>
      </c>
      <c r="Y2" s="63">
        <v>3</v>
      </c>
      <c r="Z2" s="41">
        <f>N2+Q2+T2+W2</f>
        <v>9</v>
      </c>
      <c r="AA2" s="40">
        <f>O2+R2+U2+X2</f>
        <v>14</v>
      </c>
      <c r="AB2" s="63">
        <f>P2+S2+V2+Y2</f>
        <v>15</v>
      </c>
      <c r="AC2" s="44">
        <f>AVERAGE(Z2:AB2)</f>
        <v>12.666666666666666</v>
      </c>
      <c r="AD2" s="12">
        <f>ABS(AA2-AB2)</f>
        <v>1</v>
      </c>
      <c r="AE2" s="12">
        <f>STDEV(AA2:AB2)</f>
        <v>0.70710678118654757</v>
      </c>
      <c r="AF2" s="12"/>
      <c r="AG2" s="12"/>
      <c r="AH2" s="12"/>
    </row>
    <row r="3" spans="1:34" ht="255" x14ac:dyDescent="0.2">
      <c r="A3" s="38" t="s">
        <v>1223</v>
      </c>
      <c r="B3" s="45" t="s">
        <v>1224</v>
      </c>
      <c r="C3" s="42" t="s">
        <v>343</v>
      </c>
      <c r="D3" s="42" t="s">
        <v>40</v>
      </c>
      <c r="E3" s="42" t="s">
        <v>28</v>
      </c>
      <c r="F3" s="42">
        <v>27876076</v>
      </c>
      <c r="G3" s="42" t="s">
        <v>447</v>
      </c>
      <c r="H3" s="42" t="s">
        <v>347</v>
      </c>
      <c r="I3" s="42" t="s">
        <v>269</v>
      </c>
      <c r="J3" s="42" t="s">
        <v>448</v>
      </c>
      <c r="K3" s="42"/>
      <c r="L3" s="42"/>
      <c r="M3" s="42"/>
      <c r="N3" s="42">
        <v>3</v>
      </c>
      <c r="O3" s="42">
        <v>1</v>
      </c>
      <c r="P3" s="42">
        <v>0</v>
      </c>
      <c r="Q3" s="42">
        <v>5</v>
      </c>
      <c r="R3" s="42">
        <v>3</v>
      </c>
      <c r="S3" s="42">
        <v>2</v>
      </c>
      <c r="T3" s="42">
        <v>5</v>
      </c>
      <c r="U3" s="42">
        <v>4</v>
      </c>
      <c r="V3" s="42">
        <v>2</v>
      </c>
      <c r="W3" s="42">
        <v>4</v>
      </c>
      <c r="X3" s="42">
        <v>3</v>
      </c>
      <c r="Y3" s="42">
        <v>1</v>
      </c>
      <c r="Z3" s="42">
        <f t="shared" ref="Z3:AB38" si="0">N3+Q3+T3+W3</f>
        <v>17</v>
      </c>
      <c r="AA3" s="42">
        <f t="shared" si="0"/>
        <v>11</v>
      </c>
      <c r="AB3" s="42">
        <f t="shared" si="0"/>
        <v>5</v>
      </c>
      <c r="AC3" s="46">
        <v>10.5</v>
      </c>
      <c r="AD3" s="47">
        <f>ABS(Z3-AA3)</f>
        <v>6</v>
      </c>
      <c r="AE3" s="47">
        <f t="shared" ref="AE3:AE9" si="1">STDEV(Z3:AA3)</f>
        <v>4.2426406871192848</v>
      </c>
      <c r="AF3" s="12">
        <v>10</v>
      </c>
      <c r="AG3" s="151">
        <f>AVERAGE(AF3,AB3,AA3,Z3)</f>
        <v>10.75</v>
      </c>
      <c r="AH3" s="12"/>
    </row>
    <row r="4" spans="1:34" ht="225" x14ac:dyDescent="0.2">
      <c r="A4" s="38" t="s">
        <v>988</v>
      </c>
      <c r="B4" s="45" t="s">
        <v>1225</v>
      </c>
      <c r="C4" s="42" t="s">
        <v>1226</v>
      </c>
      <c r="D4" s="42" t="s">
        <v>36</v>
      </c>
      <c r="E4" s="42" t="s">
        <v>28</v>
      </c>
      <c r="F4" s="42">
        <v>27545578</v>
      </c>
      <c r="G4" s="42" t="s">
        <v>447</v>
      </c>
      <c r="H4" s="42" t="s">
        <v>133</v>
      </c>
      <c r="I4" s="42" t="s">
        <v>766</v>
      </c>
      <c r="J4" s="42" t="s">
        <v>453</v>
      </c>
      <c r="K4" s="42"/>
      <c r="L4" s="42"/>
      <c r="M4" s="42"/>
      <c r="N4" s="42">
        <v>3</v>
      </c>
      <c r="O4" s="42">
        <v>2</v>
      </c>
      <c r="P4" s="42">
        <v>3</v>
      </c>
      <c r="Q4" s="42">
        <v>5</v>
      </c>
      <c r="R4" s="42">
        <v>5</v>
      </c>
      <c r="S4" s="42">
        <v>3</v>
      </c>
      <c r="T4" s="42">
        <v>3</v>
      </c>
      <c r="U4" s="42">
        <v>4</v>
      </c>
      <c r="V4" s="42">
        <v>4</v>
      </c>
      <c r="W4" s="42">
        <v>4</v>
      </c>
      <c r="X4" s="42">
        <v>4</v>
      </c>
      <c r="Y4" s="42">
        <v>4</v>
      </c>
      <c r="Z4" s="42">
        <f t="shared" si="0"/>
        <v>15</v>
      </c>
      <c r="AA4" s="42">
        <f t="shared" si="0"/>
        <v>15</v>
      </c>
      <c r="AB4" s="42">
        <f t="shared" si="0"/>
        <v>14</v>
      </c>
      <c r="AC4" s="46">
        <f t="shared" ref="AC4:AC51" si="2">AVERAGE(Z4:AB4)</f>
        <v>14.666666666666666</v>
      </c>
      <c r="AD4" s="47">
        <v>0</v>
      </c>
      <c r="AE4" s="47">
        <f t="shared" si="1"/>
        <v>0</v>
      </c>
      <c r="AF4" s="12"/>
      <c r="AG4" s="151">
        <f>AVERAGE(AF4,AB4,AA4,Z4)</f>
        <v>14.666666666666666</v>
      </c>
      <c r="AH4" s="12"/>
    </row>
    <row r="5" spans="1:34" ht="165" x14ac:dyDescent="0.2">
      <c r="A5" s="38" t="s">
        <v>1227</v>
      </c>
      <c r="B5" s="45" t="s">
        <v>1228</v>
      </c>
      <c r="C5" s="42" t="s">
        <v>363</v>
      </c>
      <c r="D5" s="42" t="s">
        <v>40</v>
      </c>
      <c r="E5" s="42" t="s">
        <v>28</v>
      </c>
      <c r="F5" s="42">
        <v>27812090</v>
      </c>
      <c r="G5" s="42" t="s">
        <v>447</v>
      </c>
      <c r="H5" s="42" t="s">
        <v>624</v>
      </c>
      <c r="I5" s="42" t="s">
        <v>453</v>
      </c>
      <c r="J5" s="42" t="s">
        <v>676</v>
      </c>
      <c r="K5" s="42"/>
      <c r="L5" s="42"/>
      <c r="M5" s="42"/>
      <c r="N5" s="42">
        <v>1</v>
      </c>
      <c r="O5" s="42">
        <v>4</v>
      </c>
      <c r="P5" s="42">
        <v>5</v>
      </c>
      <c r="Q5" s="42">
        <v>3</v>
      </c>
      <c r="R5" s="42">
        <v>4</v>
      </c>
      <c r="S5" s="42">
        <v>5</v>
      </c>
      <c r="T5" s="42">
        <v>5</v>
      </c>
      <c r="U5" s="42">
        <v>3</v>
      </c>
      <c r="V5" s="42">
        <v>5</v>
      </c>
      <c r="W5" s="42">
        <v>0</v>
      </c>
      <c r="X5" s="42">
        <v>2</v>
      </c>
      <c r="Y5" s="42">
        <v>3</v>
      </c>
      <c r="Z5" s="42">
        <f t="shared" si="0"/>
        <v>9</v>
      </c>
      <c r="AA5" s="42">
        <f t="shared" si="0"/>
        <v>13</v>
      </c>
      <c r="AB5" s="42">
        <f t="shared" si="0"/>
        <v>18</v>
      </c>
      <c r="AC5" s="46">
        <v>11</v>
      </c>
      <c r="AD5" s="66">
        <v>4</v>
      </c>
      <c r="AE5" s="66">
        <f t="shared" si="1"/>
        <v>2.8284271247461903</v>
      </c>
      <c r="AF5" s="12">
        <v>9</v>
      </c>
      <c r="AG5" s="151">
        <f>AVERAGE(AF5,Z5:AB5)</f>
        <v>12.25</v>
      </c>
      <c r="AH5" s="12"/>
    </row>
    <row r="6" spans="1:34" ht="136" x14ac:dyDescent="0.2">
      <c r="A6" s="48" t="s">
        <v>1229</v>
      </c>
      <c r="B6" s="49" t="s">
        <v>1230</v>
      </c>
      <c r="C6" s="40" t="s">
        <v>682</v>
      </c>
      <c r="D6" s="40" t="s">
        <v>40</v>
      </c>
      <c r="E6" s="40" t="s">
        <v>28</v>
      </c>
      <c r="F6" s="40">
        <v>27889366</v>
      </c>
      <c r="G6" s="40" t="s">
        <v>447</v>
      </c>
      <c r="H6" s="41" t="s">
        <v>256</v>
      </c>
      <c r="I6" s="42" t="s">
        <v>347</v>
      </c>
      <c r="J6" s="63" t="s">
        <v>448</v>
      </c>
      <c r="K6" s="43"/>
      <c r="L6" s="43"/>
      <c r="M6" s="43"/>
      <c r="N6" s="50">
        <v>5</v>
      </c>
      <c r="O6" s="42">
        <v>4</v>
      </c>
      <c r="P6" s="63">
        <v>5</v>
      </c>
      <c r="Q6" s="41">
        <v>5</v>
      </c>
      <c r="R6" s="42">
        <v>5</v>
      </c>
      <c r="S6" s="63">
        <v>5</v>
      </c>
      <c r="T6" s="41">
        <v>3</v>
      </c>
      <c r="U6" s="42">
        <v>3</v>
      </c>
      <c r="V6" s="63">
        <v>5</v>
      </c>
      <c r="W6" s="41">
        <v>1</v>
      </c>
      <c r="X6" s="42">
        <v>1</v>
      </c>
      <c r="Y6" s="63">
        <v>2</v>
      </c>
      <c r="Z6" s="41">
        <f t="shared" si="0"/>
        <v>14</v>
      </c>
      <c r="AA6" s="40">
        <f t="shared" si="0"/>
        <v>13</v>
      </c>
      <c r="AB6" s="63">
        <f t="shared" si="0"/>
        <v>17</v>
      </c>
      <c r="AC6" s="44">
        <f t="shared" si="2"/>
        <v>14.666666666666666</v>
      </c>
      <c r="AD6" s="12">
        <v>1</v>
      </c>
      <c r="AE6" s="12">
        <f t="shared" si="1"/>
        <v>0.70710678118654757</v>
      </c>
      <c r="AF6" s="12"/>
      <c r="AG6" s="12"/>
      <c r="AH6" s="12"/>
    </row>
    <row r="7" spans="1:34" ht="180" x14ac:dyDescent="0.2">
      <c r="A7" s="48" t="s">
        <v>1231</v>
      </c>
      <c r="B7" s="39" t="s">
        <v>1232</v>
      </c>
      <c r="C7" s="40" t="s">
        <v>484</v>
      </c>
      <c r="D7" s="40" t="s">
        <v>27</v>
      </c>
      <c r="E7" s="40" t="s">
        <v>28</v>
      </c>
      <c r="F7" s="40">
        <v>27909067</v>
      </c>
      <c r="G7" s="40" t="s">
        <v>447</v>
      </c>
      <c r="H7" s="41" t="s">
        <v>137</v>
      </c>
      <c r="I7" s="42" t="s">
        <v>90</v>
      </c>
      <c r="J7" s="63" t="s">
        <v>448</v>
      </c>
      <c r="K7" s="43"/>
      <c r="L7" s="43"/>
      <c r="M7" s="43"/>
      <c r="N7" s="41">
        <v>3</v>
      </c>
      <c r="O7" s="42">
        <v>3</v>
      </c>
      <c r="P7" s="63">
        <v>1</v>
      </c>
      <c r="Q7" s="41">
        <v>3</v>
      </c>
      <c r="R7" s="42">
        <v>4</v>
      </c>
      <c r="S7" s="63">
        <v>1</v>
      </c>
      <c r="T7" s="41">
        <v>4</v>
      </c>
      <c r="U7" s="42">
        <v>4</v>
      </c>
      <c r="V7" s="63">
        <v>0</v>
      </c>
      <c r="W7" s="41">
        <v>1</v>
      </c>
      <c r="X7" s="42">
        <v>3</v>
      </c>
      <c r="Y7" s="63">
        <v>3</v>
      </c>
      <c r="Z7" s="41">
        <f t="shared" si="0"/>
        <v>11</v>
      </c>
      <c r="AA7" s="40">
        <f t="shared" si="0"/>
        <v>14</v>
      </c>
      <c r="AB7" s="63">
        <f t="shared" si="0"/>
        <v>5</v>
      </c>
      <c r="AC7" s="44">
        <f t="shared" si="2"/>
        <v>10</v>
      </c>
      <c r="AD7" s="12">
        <v>3</v>
      </c>
      <c r="AE7" s="12">
        <f t="shared" si="1"/>
        <v>2.1213203435596424</v>
      </c>
      <c r="AF7" s="12"/>
      <c r="AG7" s="12"/>
      <c r="AH7" s="12"/>
    </row>
    <row r="8" spans="1:34" ht="210" x14ac:dyDescent="0.2">
      <c r="A8" s="38" t="s">
        <v>1233</v>
      </c>
      <c r="B8" s="45" t="s">
        <v>1234</v>
      </c>
      <c r="C8" s="42" t="s">
        <v>1235</v>
      </c>
      <c r="D8" s="42" t="s">
        <v>40</v>
      </c>
      <c r="E8" s="42" t="s">
        <v>28</v>
      </c>
      <c r="F8" s="42">
        <v>27838672</v>
      </c>
      <c r="G8" s="42" t="s">
        <v>447</v>
      </c>
      <c r="H8" s="42" t="s">
        <v>452</v>
      </c>
      <c r="I8" s="42" t="s">
        <v>453</v>
      </c>
      <c r="J8" s="42" t="s">
        <v>677</v>
      </c>
      <c r="K8" s="42"/>
      <c r="L8" s="42"/>
      <c r="M8" s="42"/>
      <c r="N8" s="42">
        <v>5</v>
      </c>
      <c r="O8" s="42">
        <v>3</v>
      </c>
      <c r="P8" s="42">
        <v>5</v>
      </c>
      <c r="Q8" s="42">
        <v>5</v>
      </c>
      <c r="R8" s="42">
        <v>4</v>
      </c>
      <c r="S8" s="42">
        <v>5</v>
      </c>
      <c r="T8" s="42">
        <v>5</v>
      </c>
      <c r="U8" s="42">
        <v>4</v>
      </c>
      <c r="V8" s="42">
        <v>5</v>
      </c>
      <c r="W8" s="42">
        <v>4</v>
      </c>
      <c r="X8" s="42">
        <v>4</v>
      </c>
      <c r="Y8" s="42">
        <v>5</v>
      </c>
      <c r="Z8" s="42">
        <f t="shared" si="0"/>
        <v>19</v>
      </c>
      <c r="AA8" s="42">
        <f t="shared" si="0"/>
        <v>15</v>
      </c>
      <c r="AB8" s="42">
        <f t="shared" si="0"/>
        <v>20</v>
      </c>
      <c r="AC8" s="46">
        <f t="shared" si="2"/>
        <v>18</v>
      </c>
      <c r="AD8" s="66">
        <v>4</v>
      </c>
      <c r="AE8" s="66">
        <f t="shared" si="1"/>
        <v>2.8284271247461903</v>
      </c>
      <c r="AF8" s="12">
        <v>18</v>
      </c>
      <c r="AG8" s="12">
        <v>17</v>
      </c>
      <c r="AH8" s="12"/>
    </row>
    <row r="9" spans="1:34" ht="135" x14ac:dyDescent="0.2">
      <c r="A9" s="48" t="s">
        <v>1236</v>
      </c>
      <c r="B9" s="39" t="s">
        <v>1237</v>
      </c>
      <c r="C9" s="40" t="s">
        <v>1238</v>
      </c>
      <c r="D9" s="40" t="s">
        <v>40</v>
      </c>
      <c r="E9" s="40" t="s">
        <v>28</v>
      </c>
      <c r="F9" s="40">
        <v>27207158</v>
      </c>
      <c r="G9" s="40" t="s">
        <v>447</v>
      </c>
      <c r="H9" s="41" t="s">
        <v>766</v>
      </c>
      <c r="I9" s="42" t="s">
        <v>453</v>
      </c>
      <c r="J9" s="63" t="s">
        <v>762</v>
      </c>
      <c r="K9" s="43"/>
      <c r="L9" s="43"/>
      <c r="M9" s="43"/>
      <c r="N9" s="41">
        <v>2</v>
      </c>
      <c r="O9" s="42">
        <v>3</v>
      </c>
      <c r="P9" s="63">
        <v>3</v>
      </c>
      <c r="Q9" s="41">
        <v>4</v>
      </c>
      <c r="R9" s="42">
        <v>3</v>
      </c>
      <c r="S9" s="63">
        <v>4</v>
      </c>
      <c r="T9" s="41">
        <v>4</v>
      </c>
      <c r="U9" s="42">
        <v>3</v>
      </c>
      <c r="V9" s="63">
        <v>4</v>
      </c>
      <c r="W9" s="41">
        <v>4</v>
      </c>
      <c r="X9" s="42">
        <v>3</v>
      </c>
      <c r="Y9" s="63">
        <v>5</v>
      </c>
      <c r="Z9" s="41">
        <f t="shared" si="0"/>
        <v>14</v>
      </c>
      <c r="AA9" s="40">
        <f t="shared" si="0"/>
        <v>12</v>
      </c>
      <c r="AB9" s="63">
        <f t="shared" si="0"/>
        <v>16</v>
      </c>
      <c r="AC9" s="44">
        <f t="shared" si="2"/>
        <v>14</v>
      </c>
      <c r="AD9" s="12">
        <v>2</v>
      </c>
      <c r="AE9" s="12">
        <f t="shared" si="1"/>
        <v>1.4142135623730951</v>
      </c>
      <c r="AF9" s="12"/>
      <c r="AG9" s="12"/>
      <c r="AH9" s="12"/>
    </row>
    <row r="10" spans="1:34" ht="151" x14ac:dyDescent="0.2">
      <c r="A10" s="48" t="s">
        <v>1239</v>
      </c>
      <c r="B10" s="49" t="s">
        <v>1240</v>
      </c>
      <c r="C10" s="40" t="s">
        <v>1241</v>
      </c>
      <c r="D10" s="40" t="s">
        <v>40</v>
      </c>
      <c r="E10" s="40" t="s">
        <v>28</v>
      </c>
      <c r="F10" s="40">
        <v>27884245</v>
      </c>
      <c r="G10" s="40" t="s">
        <v>447</v>
      </c>
      <c r="H10" s="41" t="s">
        <v>256</v>
      </c>
      <c r="I10" s="42" t="s">
        <v>347</v>
      </c>
      <c r="J10" s="63" t="s">
        <v>448</v>
      </c>
      <c r="K10" s="43"/>
      <c r="L10" s="43"/>
      <c r="M10" s="43"/>
      <c r="N10" s="41">
        <v>5</v>
      </c>
      <c r="O10" s="42">
        <v>5</v>
      </c>
      <c r="P10" s="63">
        <v>2</v>
      </c>
      <c r="Q10" s="41">
        <v>4</v>
      </c>
      <c r="R10" s="42">
        <v>5</v>
      </c>
      <c r="S10" s="63">
        <v>3</v>
      </c>
      <c r="T10" s="41">
        <v>9</v>
      </c>
      <c r="U10" s="42">
        <v>0</v>
      </c>
      <c r="V10" s="63">
        <v>5</v>
      </c>
      <c r="W10" s="41">
        <v>1</v>
      </c>
      <c r="X10" s="42">
        <v>1</v>
      </c>
      <c r="Y10" s="63">
        <v>1</v>
      </c>
      <c r="Z10" s="41">
        <f t="shared" si="0"/>
        <v>19</v>
      </c>
      <c r="AA10" s="40">
        <f t="shared" si="0"/>
        <v>11</v>
      </c>
      <c r="AB10" s="63">
        <f t="shared" si="0"/>
        <v>11</v>
      </c>
      <c r="AC10" s="44">
        <f t="shared" si="2"/>
        <v>13.666666666666666</v>
      </c>
      <c r="AD10" s="12">
        <v>0</v>
      </c>
      <c r="AE10" s="12">
        <f>STDEV(AA10:AB10)</f>
        <v>0</v>
      </c>
      <c r="AF10" s="12"/>
      <c r="AG10" s="12"/>
      <c r="AH10" s="12"/>
    </row>
    <row r="11" spans="1:34" ht="195" x14ac:dyDescent="0.2">
      <c r="A11" s="38" t="s">
        <v>1242</v>
      </c>
      <c r="B11" s="39" t="s">
        <v>1243</v>
      </c>
      <c r="C11" s="40" t="s">
        <v>233</v>
      </c>
      <c r="D11" s="40" t="s">
        <v>27</v>
      </c>
      <c r="E11" s="40" t="s">
        <v>28</v>
      </c>
      <c r="F11" s="40">
        <v>27908286</v>
      </c>
      <c r="G11" s="40" t="s">
        <v>447</v>
      </c>
      <c r="H11" s="41" t="s">
        <v>90</v>
      </c>
      <c r="I11" s="42" t="s">
        <v>29</v>
      </c>
      <c r="J11" s="63" t="s">
        <v>448</v>
      </c>
      <c r="K11" s="43"/>
      <c r="L11" s="43"/>
      <c r="M11" s="43"/>
      <c r="N11" s="41">
        <v>3</v>
      </c>
      <c r="O11" s="42">
        <v>2</v>
      </c>
      <c r="P11" s="63">
        <v>1</v>
      </c>
      <c r="Q11" s="41">
        <v>5</v>
      </c>
      <c r="R11" s="42">
        <v>5</v>
      </c>
      <c r="S11" s="63">
        <v>4</v>
      </c>
      <c r="T11" s="41">
        <v>5</v>
      </c>
      <c r="U11" s="42">
        <v>2</v>
      </c>
      <c r="V11" s="63">
        <v>4</v>
      </c>
      <c r="W11" s="41">
        <v>4</v>
      </c>
      <c r="X11" s="42">
        <v>4</v>
      </c>
      <c r="Y11" s="63">
        <v>4</v>
      </c>
      <c r="Z11" s="41">
        <f t="shared" si="0"/>
        <v>17</v>
      </c>
      <c r="AA11" s="40">
        <f t="shared" si="0"/>
        <v>13</v>
      </c>
      <c r="AB11" s="63">
        <f t="shared" si="0"/>
        <v>13</v>
      </c>
      <c r="AC11" s="44">
        <f t="shared" si="2"/>
        <v>14.333333333333334</v>
      </c>
      <c r="AD11" s="12">
        <v>0</v>
      </c>
      <c r="AE11" s="12">
        <f>STDEV(AA11:AB11)</f>
        <v>0</v>
      </c>
      <c r="AF11" s="12"/>
      <c r="AG11" s="12"/>
      <c r="AH11" s="12"/>
    </row>
    <row r="12" spans="1:34" ht="195" x14ac:dyDescent="0.2">
      <c r="A12" s="48" t="s">
        <v>1244</v>
      </c>
      <c r="B12" s="39" t="s">
        <v>1245</v>
      </c>
      <c r="C12" s="40" t="s">
        <v>245</v>
      </c>
      <c r="D12" s="40" t="s">
        <v>40</v>
      </c>
      <c r="E12" s="40" t="s">
        <v>28</v>
      </c>
      <c r="F12" s="40">
        <v>27880774</v>
      </c>
      <c r="G12" s="40" t="s">
        <v>447</v>
      </c>
      <c r="H12" s="41" t="s">
        <v>347</v>
      </c>
      <c r="I12" s="42" t="s">
        <v>269</v>
      </c>
      <c r="J12" s="63" t="s">
        <v>448</v>
      </c>
      <c r="K12" s="43"/>
      <c r="L12" s="43"/>
      <c r="M12" s="43"/>
      <c r="N12" s="41">
        <v>5</v>
      </c>
      <c r="O12" s="42">
        <v>3</v>
      </c>
      <c r="P12" s="63">
        <v>1</v>
      </c>
      <c r="Q12" s="41">
        <v>1</v>
      </c>
      <c r="R12" s="42">
        <v>3</v>
      </c>
      <c r="S12" s="63">
        <v>3</v>
      </c>
      <c r="T12" s="41">
        <v>5</v>
      </c>
      <c r="U12" s="42">
        <v>3</v>
      </c>
      <c r="V12" s="63">
        <v>2</v>
      </c>
      <c r="W12" s="41">
        <v>3</v>
      </c>
      <c r="X12" s="42">
        <v>4</v>
      </c>
      <c r="Y12" s="63">
        <v>4</v>
      </c>
      <c r="Z12" s="41">
        <f t="shared" si="0"/>
        <v>14</v>
      </c>
      <c r="AA12" s="40">
        <f t="shared" si="0"/>
        <v>13</v>
      </c>
      <c r="AB12" s="63">
        <f t="shared" si="0"/>
        <v>10</v>
      </c>
      <c r="AC12" s="44">
        <f t="shared" si="2"/>
        <v>12.333333333333334</v>
      </c>
      <c r="AD12" s="12">
        <v>1</v>
      </c>
      <c r="AE12" s="12">
        <f>STDEV(Z12:AA12)</f>
        <v>0.70710678118654757</v>
      </c>
      <c r="AF12" s="12"/>
      <c r="AG12" s="12"/>
      <c r="AH12" s="12"/>
    </row>
    <row r="13" spans="1:34" ht="225" x14ac:dyDescent="0.2">
      <c r="A13" s="38" t="s">
        <v>1246</v>
      </c>
      <c r="B13" s="39" t="s">
        <v>1247</v>
      </c>
      <c r="C13" s="40" t="s">
        <v>1248</v>
      </c>
      <c r="D13" s="40" t="s">
        <v>40</v>
      </c>
      <c r="E13" s="40" t="s">
        <v>28</v>
      </c>
      <c r="F13" s="40">
        <v>27891065</v>
      </c>
      <c r="G13" s="40" t="s">
        <v>447</v>
      </c>
      <c r="H13" s="41" t="s">
        <v>448</v>
      </c>
      <c r="I13" s="42" t="s">
        <v>256</v>
      </c>
      <c r="J13" s="63" t="s">
        <v>255</v>
      </c>
      <c r="K13" s="43"/>
      <c r="L13" s="43"/>
      <c r="M13" s="43"/>
      <c r="N13" s="41">
        <v>2</v>
      </c>
      <c r="O13" s="42">
        <v>3</v>
      </c>
      <c r="P13" s="63">
        <v>3</v>
      </c>
      <c r="Q13" s="41">
        <v>4</v>
      </c>
      <c r="R13" s="42">
        <v>5</v>
      </c>
      <c r="S13" s="63">
        <v>5</v>
      </c>
      <c r="T13" s="41">
        <v>4</v>
      </c>
      <c r="U13" s="42">
        <v>2</v>
      </c>
      <c r="V13" s="63">
        <v>2</v>
      </c>
      <c r="W13" s="41">
        <v>2</v>
      </c>
      <c r="X13" s="42">
        <v>2</v>
      </c>
      <c r="Y13" s="63">
        <v>4</v>
      </c>
      <c r="Z13" s="41">
        <f t="shared" si="0"/>
        <v>12</v>
      </c>
      <c r="AA13" s="40">
        <f t="shared" si="0"/>
        <v>12</v>
      </c>
      <c r="AB13" s="63">
        <f t="shared" si="0"/>
        <v>14</v>
      </c>
      <c r="AC13" s="44">
        <f t="shared" si="2"/>
        <v>12.666666666666666</v>
      </c>
      <c r="AD13" s="12">
        <v>0</v>
      </c>
      <c r="AE13" s="12">
        <f>STDEV(Z13:AA13)</f>
        <v>0</v>
      </c>
      <c r="AF13" s="12"/>
      <c r="AG13" s="12"/>
      <c r="AH13" s="12"/>
    </row>
    <row r="14" spans="1:34" ht="195" x14ac:dyDescent="0.2">
      <c r="A14" s="48" t="s">
        <v>1249</v>
      </c>
      <c r="B14" s="39" t="s">
        <v>1250</v>
      </c>
      <c r="C14" s="40" t="s">
        <v>1251</v>
      </c>
      <c r="D14" s="40" t="s">
        <v>40</v>
      </c>
      <c r="E14" s="40" t="s">
        <v>28</v>
      </c>
      <c r="F14" s="40">
        <v>27880749</v>
      </c>
      <c r="G14" s="40" t="s">
        <v>447</v>
      </c>
      <c r="H14" s="41" t="s">
        <v>347</v>
      </c>
      <c r="I14" s="42" t="s">
        <v>269</v>
      </c>
      <c r="J14" s="63" t="s">
        <v>448</v>
      </c>
      <c r="K14" s="43"/>
      <c r="L14" s="43"/>
      <c r="M14" s="43"/>
      <c r="N14" s="41">
        <v>3</v>
      </c>
      <c r="O14" s="42">
        <v>3</v>
      </c>
      <c r="P14" s="63">
        <v>2</v>
      </c>
      <c r="Q14" s="41">
        <v>1</v>
      </c>
      <c r="R14" s="42">
        <v>2</v>
      </c>
      <c r="S14" s="63">
        <v>3</v>
      </c>
      <c r="T14" s="41">
        <v>4</v>
      </c>
      <c r="U14" s="42">
        <v>4</v>
      </c>
      <c r="V14" s="63">
        <v>4</v>
      </c>
      <c r="W14" s="41">
        <v>5</v>
      </c>
      <c r="X14" s="42">
        <v>3</v>
      </c>
      <c r="Y14" s="63">
        <v>2</v>
      </c>
      <c r="Z14" s="41">
        <f t="shared" si="0"/>
        <v>13</v>
      </c>
      <c r="AA14" s="40">
        <f t="shared" si="0"/>
        <v>12</v>
      </c>
      <c r="AB14" s="63">
        <f t="shared" si="0"/>
        <v>11</v>
      </c>
      <c r="AC14" s="44">
        <f t="shared" si="2"/>
        <v>12</v>
      </c>
      <c r="AD14" s="12">
        <v>1</v>
      </c>
      <c r="AE14" s="12">
        <f>STDEV(AA14:AB14)</f>
        <v>0.70710678118654757</v>
      </c>
      <c r="AF14" s="12"/>
      <c r="AG14" s="12"/>
      <c r="AH14" s="12"/>
    </row>
    <row r="15" spans="1:34" ht="210" x14ac:dyDescent="0.2">
      <c r="A15" s="48" t="s">
        <v>1252</v>
      </c>
      <c r="B15" s="39" t="s">
        <v>1253</v>
      </c>
      <c r="C15" s="40" t="s">
        <v>484</v>
      </c>
      <c r="D15" s="40" t="s">
        <v>40</v>
      </c>
      <c r="E15" s="40" t="s">
        <v>28</v>
      </c>
      <c r="F15" s="40">
        <v>27909068</v>
      </c>
      <c r="G15" s="40" t="s">
        <v>447</v>
      </c>
      <c r="H15" s="41" t="s">
        <v>137</v>
      </c>
      <c r="I15" s="42" t="s">
        <v>90</v>
      </c>
      <c r="J15" s="63" t="s">
        <v>448</v>
      </c>
      <c r="K15" s="43"/>
      <c r="L15" s="43"/>
      <c r="M15" s="43"/>
      <c r="N15" s="41">
        <v>2</v>
      </c>
      <c r="O15" s="42">
        <v>0</v>
      </c>
      <c r="P15" s="63">
        <v>0</v>
      </c>
      <c r="Q15" s="41">
        <v>2</v>
      </c>
      <c r="R15" s="42">
        <v>0</v>
      </c>
      <c r="S15" s="63">
        <v>2</v>
      </c>
      <c r="T15" s="41">
        <v>5</v>
      </c>
      <c r="U15" s="42">
        <v>3</v>
      </c>
      <c r="V15" s="63">
        <v>1</v>
      </c>
      <c r="W15" s="41">
        <v>1</v>
      </c>
      <c r="X15" s="42">
        <v>2</v>
      </c>
      <c r="Y15" s="63">
        <v>0</v>
      </c>
      <c r="Z15" s="41">
        <f t="shared" si="0"/>
        <v>10</v>
      </c>
      <c r="AA15" s="40">
        <f t="shared" si="0"/>
        <v>5</v>
      </c>
      <c r="AB15" s="63">
        <f t="shared" si="0"/>
        <v>3</v>
      </c>
      <c r="AC15" s="44">
        <f t="shared" si="2"/>
        <v>6</v>
      </c>
      <c r="AD15" s="12">
        <v>2</v>
      </c>
      <c r="AE15" s="12">
        <f>STDEV(AA15:AB15)</f>
        <v>1.4142135623730951</v>
      </c>
      <c r="AF15" s="12"/>
      <c r="AG15" s="12"/>
      <c r="AH15" s="12"/>
    </row>
    <row r="16" spans="1:34" ht="150" x14ac:dyDescent="0.2">
      <c r="A16" s="48" t="s">
        <v>1254</v>
      </c>
      <c r="B16" s="39" t="s">
        <v>1255</v>
      </c>
      <c r="C16" s="40" t="s">
        <v>1256</v>
      </c>
      <c r="D16" s="40" t="s">
        <v>40</v>
      </c>
      <c r="E16" s="40" t="s">
        <v>28</v>
      </c>
      <c r="F16" s="40">
        <v>27876906</v>
      </c>
      <c r="G16" s="40" t="s">
        <v>447</v>
      </c>
      <c r="H16" s="41" t="s">
        <v>347</v>
      </c>
      <c r="I16" s="42" t="s">
        <v>269</v>
      </c>
      <c r="J16" s="63" t="s">
        <v>448</v>
      </c>
      <c r="K16" s="43"/>
      <c r="L16" s="43"/>
      <c r="M16" s="43"/>
      <c r="N16" s="41">
        <v>5</v>
      </c>
      <c r="O16" s="42">
        <v>5</v>
      </c>
      <c r="P16" s="63">
        <v>5</v>
      </c>
      <c r="Q16" s="41">
        <v>4</v>
      </c>
      <c r="R16" s="42">
        <v>4</v>
      </c>
      <c r="S16" s="63">
        <v>4</v>
      </c>
      <c r="T16" s="41">
        <v>3</v>
      </c>
      <c r="U16" s="42">
        <v>4</v>
      </c>
      <c r="V16" s="63">
        <v>2</v>
      </c>
      <c r="W16" s="41">
        <v>5</v>
      </c>
      <c r="X16" s="42">
        <v>4</v>
      </c>
      <c r="Y16" s="63">
        <v>4</v>
      </c>
      <c r="Z16" s="41">
        <f t="shared" si="0"/>
        <v>17</v>
      </c>
      <c r="AA16" s="40">
        <f t="shared" si="0"/>
        <v>17</v>
      </c>
      <c r="AB16" s="63">
        <f t="shared" si="0"/>
        <v>15</v>
      </c>
      <c r="AC16" s="44">
        <f t="shared" si="2"/>
        <v>16.333333333333332</v>
      </c>
      <c r="AD16" s="12">
        <v>0</v>
      </c>
      <c r="AE16" s="12">
        <f>STDEV(Z16:AA16)</f>
        <v>0</v>
      </c>
      <c r="AF16" s="12"/>
      <c r="AG16" s="12"/>
      <c r="AH16" s="12"/>
    </row>
    <row r="17" spans="1:34" ht="195" x14ac:dyDescent="0.2">
      <c r="A17" s="48" t="s">
        <v>1257</v>
      </c>
      <c r="B17" s="39" t="s">
        <v>1258</v>
      </c>
      <c r="C17" s="40" t="s">
        <v>206</v>
      </c>
      <c r="D17" s="40" t="s">
        <v>40</v>
      </c>
      <c r="E17" s="40" t="s">
        <v>28</v>
      </c>
      <c r="F17" s="40">
        <v>27908493</v>
      </c>
      <c r="G17" s="40" t="s">
        <v>447</v>
      </c>
      <c r="H17" s="41" t="s">
        <v>90</v>
      </c>
      <c r="I17" s="42" t="s">
        <v>29</v>
      </c>
      <c r="J17" s="63" t="s">
        <v>448</v>
      </c>
      <c r="K17" s="43"/>
      <c r="L17" s="43"/>
      <c r="M17" s="43"/>
      <c r="N17" s="50">
        <v>4</v>
      </c>
      <c r="O17" s="42">
        <v>4</v>
      </c>
      <c r="P17" s="63">
        <v>3</v>
      </c>
      <c r="Q17" s="41">
        <v>5</v>
      </c>
      <c r="R17" s="42">
        <v>5</v>
      </c>
      <c r="S17" s="63">
        <v>5</v>
      </c>
      <c r="T17" s="41">
        <v>4</v>
      </c>
      <c r="U17" s="42">
        <v>5</v>
      </c>
      <c r="V17" s="63">
        <v>3</v>
      </c>
      <c r="W17" s="41">
        <v>3</v>
      </c>
      <c r="X17" s="42">
        <v>5</v>
      </c>
      <c r="Y17" s="63">
        <v>4</v>
      </c>
      <c r="Z17" s="41">
        <f t="shared" si="0"/>
        <v>16</v>
      </c>
      <c r="AA17" s="40">
        <f t="shared" si="0"/>
        <v>19</v>
      </c>
      <c r="AB17" s="63">
        <f t="shared" si="0"/>
        <v>15</v>
      </c>
      <c r="AC17" s="44">
        <f t="shared" si="2"/>
        <v>16.666666666666668</v>
      </c>
      <c r="AD17" s="12">
        <v>1</v>
      </c>
      <c r="AE17" s="12">
        <f>STDEV(Z17,AB17)</f>
        <v>0.70710678118654757</v>
      </c>
      <c r="AF17" s="12"/>
      <c r="AG17" s="12"/>
      <c r="AH17" s="12"/>
    </row>
    <row r="18" spans="1:34" ht="150" x14ac:dyDescent="0.2">
      <c r="A18" s="48" t="s">
        <v>1259</v>
      </c>
      <c r="B18" s="39" t="s">
        <v>1260</v>
      </c>
      <c r="C18" s="40" t="s">
        <v>1261</v>
      </c>
      <c r="D18" s="40" t="s">
        <v>36</v>
      </c>
      <c r="E18" s="40" t="s">
        <v>28</v>
      </c>
      <c r="F18" s="40">
        <v>27803840</v>
      </c>
      <c r="G18" s="40" t="s">
        <v>447</v>
      </c>
      <c r="H18" s="41" t="s">
        <v>453</v>
      </c>
      <c r="I18" s="42" t="s">
        <v>910</v>
      </c>
      <c r="J18" s="63" t="s">
        <v>762</v>
      </c>
      <c r="K18" s="43"/>
      <c r="L18" s="43"/>
      <c r="M18" s="43"/>
      <c r="N18" s="50">
        <v>3</v>
      </c>
      <c r="O18" s="42">
        <v>2</v>
      </c>
      <c r="P18" s="63">
        <v>3</v>
      </c>
      <c r="Q18" s="41">
        <v>4</v>
      </c>
      <c r="R18" s="42">
        <v>4</v>
      </c>
      <c r="S18" s="63">
        <v>5</v>
      </c>
      <c r="T18" s="41">
        <v>4</v>
      </c>
      <c r="U18" s="42">
        <v>5</v>
      </c>
      <c r="V18" s="63">
        <v>5</v>
      </c>
      <c r="W18" s="41">
        <v>4</v>
      </c>
      <c r="X18" s="42">
        <v>4</v>
      </c>
      <c r="Y18" s="63">
        <v>5</v>
      </c>
      <c r="Z18" s="41">
        <f t="shared" si="0"/>
        <v>15</v>
      </c>
      <c r="AA18" s="40">
        <f t="shared" si="0"/>
        <v>15</v>
      </c>
      <c r="AB18" s="63">
        <f t="shared" si="0"/>
        <v>18</v>
      </c>
      <c r="AC18" s="44">
        <f t="shared" si="2"/>
        <v>16</v>
      </c>
      <c r="AD18" s="12">
        <v>0</v>
      </c>
      <c r="AE18" s="12">
        <f>STDEV(Z18:AA18)</f>
        <v>0</v>
      </c>
      <c r="AF18" s="12"/>
      <c r="AG18" s="12"/>
      <c r="AH18" s="12"/>
    </row>
    <row r="19" spans="1:34" ht="120" x14ac:dyDescent="0.2">
      <c r="A19" s="38" t="s">
        <v>1262</v>
      </c>
      <c r="B19" s="39" t="s">
        <v>1263</v>
      </c>
      <c r="C19" s="40" t="s">
        <v>791</v>
      </c>
      <c r="D19" s="40" t="s">
        <v>36</v>
      </c>
      <c r="E19" s="40" t="s">
        <v>28</v>
      </c>
      <c r="F19" s="42">
        <v>27815623</v>
      </c>
      <c r="G19" s="40" t="s">
        <v>447</v>
      </c>
      <c r="H19" s="41" t="s">
        <v>624</v>
      </c>
      <c r="I19" s="42" t="s">
        <v>453</v>
      </c>
      <c r="J19" s="63" t="s">
        <v>676</v>
      </c>
      <c r="K19" s="43"/>
      <c r="L19" s="43"/>
      <c r="M19" s="43"/>
      <c r="N19" s="41">
        <v>2</v>
      </c>
      <c r="O19" s="42">
        <v>3</v>
      </c>
      <c r="P19" s="63">
        <v>3</v>
      </c>
      <c r="Q19" s="41">
        <v>1</v>
      </c>
      <c r="R19" s="42">
        <v>3</v>
      </c>
      <c r="S19" s="63">
        <v>4</v>
      </c>
      <c r="T19" s="41">
        <v>5</v>
      </c>
      <c r="U19" s="42">
        <v>4</v>
      </c>
      <c r="V19" s="63">
        <v>4</v>
      </c>
      <c r="W19" s="41">
        <v>1</v>
      </c>
      <c r="X19" s="42">
        <v>3</v>
      </c>
      <c r="Y19" s="63">
        <v>4</v>
      </c>
      <c r="Z19" s="41">
        <f t="shared" si="0"/>
        <v>9</v>
      </c>
      <c r="AA19" s="40">
        <f t="shared" si="0"/>
        <v>13</v>
      </c>
      <c r="AB19" s="63">
        <f t="shared" si="0"/>
        <v>15</v>
      </c>
      <c r="AC19" s="44">
        <f t="shared" si="2"/>
        <v>12.333333333333334</v>
      </c>
      <c r="AD19" s="12">
        <v>2</v>
      </c>
      <c r="AE19" s="12">
        <f>STDEV(AA19:AB19)</f>
        <v>1.4142135623730951</v>
      </c>
      <c r="AF19" s="12"/>
      <c r="AG19" s="12"/>
      <c r="AH19" s="12"/>
    </row>
    <row r="20" spans="1:34" ht="180" x14ac:dyDescent="0.2">
      <c r="A20" s="38" t="s">
        <v>1264</v>
      </c>
      <c r="B20" s="39" t="s">
        <v>930</v>
      </c>
      <c r="C20" s="40" t="s">
        <v>783</v>
      </c>
      <c r="D20" s="40" t="s">
        <v>36</v>
      </c>
      <c r="E20" s="40" t="s">
        <v>28</v>
      </c>
      <c r="F20" s="51">
        <v>27872656</v>
      </c>
      <c r="G20" s="40" t="s">
        <v>447</v>
      </c>
      <c r="H20" s="41" t="s">
        <v>448</v>
      </c>
      <c r="I20" s="42" t="s">
        <v>269</v>
      </c>
      <c r="J20" s="63" t="s">
        <v>255</v>
      </c>
      <c r="K20" s="43"/>
      <c r="L20" s="43"/>
      <c r="M20" s="43"/>
      <c r="N20" s="41">
        <v>2</v>
      </c>
      <c r="O20" s="42">
        <v>4</v>
      </c>
      <c r="P20" s="63">
        <v>2</v>
      </c>
      <c r="Q20" s="41">
        <v>4</v>
      </c>
      <c r="R20" s="42">
        <v>5</v>
      </c>
      <c r="S20" s="63">
        <v>5</v>
      </c>
      <c r="T20" s="41">
        <v>3</v>
      </c>
      <c r="U20" s="42">
        <v>3</v>
      </c>
      <c r="V20" s="63">
        <v>3</v>
      </c>
      <c r="W20" s="41">
        <v>5</v>
      </c>
      <c r="X20" s="42">
        <v>4</v>
      </c>
      <c r="Y20" s="63">
        <v>5</v>
      </c>
      <c r="Z20" s="41">
        <f t="shared" si="0"/>
        <v>14</v>
      </c>
      <c r="AA20" s="40">
        <f t="shared" si="0"/>
        <v>16</v>
      </c>
      <c r="AB20" s="63">
        <f t="shared" si="0"/>
        <v>15</v>
      </c>
      <c r="AC20" s="44">
        <f t="shared" si="2"/>
        <v>15</v>
      </c>
      <c r="AD20" s="12">
        <v>1</v>
      </c>
      <c r="AE20" s="12">
        <f>STDEV(AA20:AB20)</f>
        <v>0.70710678118654757</v>
      </c>
      <c r="AF20" s="12"/>
      <c r="AG20" s="12"/>
      <c r="AH20" s="12"/>
    </row>
    <row r="21" spans="1:34" ht="135" x14ac:dyDescent="0.2">
      <c r="A21" s="38" t="s">
        <v>1265</v>
      </c>
      <c r="B21" s="39" t="s">
        <v>1266</v>
      </c>
      <c r="C21" s="40" t="s">
        <v>1267</v>
      </c>
      <c r="D21" s="40" t="s">
        <v>27</v>
      </c>
      <c r="E21" s="40" t="s">
        <v>28</v>
      </c>
      <c r="F21" s="40">
        <v>27812072</v>
      </c>
      <c r="G21" s="40" t="s">
        <v>447</v>
      </c>
      <c r="H21" s="41" t="s">
        <v>624</v>
      </c>
      <c r="I21" s="42" t="s">
        <v>453</v>
      </c>
      <c r="J21" s="63" t="s">
        <v>676</v>
      </c>
      <c r="K21" s="43"/>
      <c r="L21" s="43"/>
      <c r="M21" s="43"/>
      <c r="N21" s="41">
        <v>2</v>
      </c>
      <c r="O21" s="42">
        <v>3</v>
      </c>
      <c r="P21" s="63">
        <v>3</v>
      </c>
      <c r="Q21" s="41">
        <v>1</v>
      </c>
      <c r="R21" s="42">
        <v>3</v>
      </c>
      <c r="S21" s="63">
        <v>3</v>
      </c>
      <c r="T21" s="41">
        <v>3</v>
      </c>
      <c r="U21" s="42">
        <v>3</v>
      </c>
      <c r="V21" s="63">
        <v>3</v>
      </c>
      <c r="W21" s="41">
        <v>1</v>
      </c>
      <c r="X21" s="42">
        <v>3</v>
      </c>
      <c r="Y21" s="63">
        <v>3</v>
      </c>
      <c r="Z21" s="41">
        <f t="shared" si="0"/>
        <v>7</v>
      </c>
      <c r="AA21" s="40">
        <f t="shared" si="0"/>
        <v>12</v>
      </c>
      <c r="AB21" s="63">
        <f t="shared" si="0"/>
        <v>12</v>
      </c>
      <c r="AC21" s="44">
        <f t="shared" si="2"/>
        <v>10.333333333333334</v>
      </c>
      <c r="AD21" s="12">
        <v>0</v>
      </c>
      <c r="AE21" s="12">
        <f>STDEV(AA21:AB21)</f>
        <v>0</v>
      </c>
      <c r="AF21" s="12"/>
      <c r="AG21" s="12"/>
      <c r="AH21" s="12"/>
    </row>
    <row r="22" spans="1:34" ht="166" x14ac:dyDescent="0.2">
      <c r="A22" s="38" t="s">
        <v>1268</v>
      </c>
      <c r="B22" s="49" t="s">
        <v>1269</v>
      </c>
      <c r="C22" s="40" t="s">
        <v>1270</v>
      </c>
      <c r="D22" s="42" t="s">
        <v>40</v>
      </c>
      <c r="E22" s="40" t="s">
        <v>28</v>
      </c>
      <c r="F22" s="40">
        <v>27895847</v>
      </c>
      <c r="G22" s="40" t="s">
        <v>447</v>
      </c>
      <c r="H22" s="41" t="s">
        <v>255</v>
      </c>
      <c r="I22" s="42" t="s">
        <v>256</v>
      </c>
      <c r="J22" s="63" t="s">
        <v>448</v>
      </c>
      <c r="K22" s="43"/>
      <c r="L22" s="43"/>
      <c r="M22" s="43"/>
      <c r="N22" s="41">
        <v>4</v>
      </c>
      <c r="O22" s="42">
        <v>5</v>
      </c>
      <c r="P22" s="63">
        <v>1</v>
      </c>
      <c r="Q22" s="41">
        <v>5</v>
      </c>
      <c r="R22" s="42">
        <v>5</v>
      </c>
      <c r="S22" s="63">
        <v>5</v>
      </c>
      <c r="T22" s="41">
        <v>3</v>
      </c>
      <c r="U22" s="42">
        <v>5</v>
      </c>
      <c r="V22" s="63">
        <v>2</v>
      </c>
      <c r="W22" s="41">
        <v>5</v>
      </c>
      <c r="X22" s="42">
        <v>5</v>
      </c>
      <c r="Y22" s="63">
        <v>3</v>
      </c>
      <c r="Z22" s="41">
        <f t="shared" si="0"/>
        <v>17</v>
      </c>
      <c r="AA22" s="40">
        <f t="shared" si="0"/>
        <v>20</v>
      </c>
      <c r="AB22" s="63">
        <f t="shared" si="0"/>
        <v>11</v>
      </c>
      <c r="AC22" s="44">
        <f t="shared" si="2"/>
        <v>16</v>
      </c>
      <c r="AD22" s="12">
        <v>3</v>
      </c>
      <c r="AE22" s="12">
        <f>STDEV(Z22:AA22)</f>
        <v>2.1213203435596424</v>
      </c>
      <c r="AF22" s="12"/>
      <c r="AG22" s="12"/>
      <c r="AH22" s="12"/>
    </row>
    <row r="23" spans="1:34" ht="121" x14ac:dyDescent="0.2">
      <c r="A23" s="38" t="s">
        <v>1271</v>
      </c>
      <c r="B23" s="49" t="s">
        <v>1272</v>
      </c>
      <c r="C23" s="40" t="s">
        <v>687</v>
      </c>
      <c r="D23" s="42" t="s">
        <v>40</v>
      </c>
      <c r="E23" s="40" t="s">
        <v>28</v>
      </c>
      <c r="F23" s="40">
        <v>27891354</v>
      </c>
      <c r="G23" s="40" t="s">
        <v>447</v>
      </c>
      <c r="H23" s="41" t="s">
        <v>255</v>
      </c>
      <c r="I23" s="42" t="s">
        <v>256</v>
      </c>
      <c r="J23" s="63" t="s">
        <v>448</v>
      </c>
      <c r="K23" s="43"/>
      <c r="L23" s="43"/>
      <c r="M23" s="43"/>
      <c r="N23" s="41">
        <v>2</v>
      </c>
      <c r="O23" s="42">
        <v>3</v>
      </c>
      <c r="P23" s="63">
        <v>1</v>
      </c>
      <c r="Q23" s="41">
        <v>5</v>
      </c>
      <c r="R23" s="42">
        <v>5</v>
      </c>
      <c r="S23" s="63">
        <v>4</v>
      </c>
      <c r="T23" s="41">
        <v>2</v>
      </c>
      <c r="U23" s="42">
        <v>1</v>
      </c>
      <c r="V23" s="63">
        <v>3</v>
      </c>
      <c r="W23" s="41">
        <v>2</v>
      </c>
      <c r="X23" s="42">
        <v>0</v>
      </c>
      <c r="Y23" s="63">
        <v>3</v>
      </c>
      <c r="Z23" s="41">
        <f t="shared" si="0"/>
        <v>11</v>
      </c>
      <c r="AA23" s="40">
        <f t="shared" si="0"/>
        <v>9</v>
      </c>
      <c r="AB23" s="63">
        <f t="shared" si="0"/>
        <v>11</v>
      </c>
      <c r="AC23" s="44">
        <f t="shared" si="2"/>
        <v>10.333333333333334</v>
      </c>
      <c r="AD23" s="12">
        <v>0</v>
      </c>
      <c r="AE23" s="12">
        <f>STDEV(Z23, AB23)</f>
        <v>0</v>
      </c>
      <c r="AF23" s="12"/>
      <c r="AG23" s="12"/>
      <c r="AH23" s="12"/>
    </row>
    <row r="24" spans="1:34" ht="180" x14ac:dyDescent="0.2">
      <c r="A24" s="38" t="s">
        <v>507</v>
      </c>
      <c r="B24" s="39" t="s">
        <v>1273</v>
      </c>
      <c r="C24" s="40" t="s">
        <v>1274</v>
      </c>
      <c r="D24" s="40" t="s">
        <v>40</v>
      </c>
      <c r="E24" s="40" t="s">
        <v>28</v>
      </c>
      <c r="F24" s="51">
        <v>27868167</v>
      </c>
      <c r="G24" s="40" t="s">
        <v>447</v>
      </c>
      <c r="H24" s="52" t="s">
        <v>448</v>
      </c>
      <c r="I24" s="42" t="s">
        <v>269</v>
      </c>
      <c r="J24" s="63" t="s">
        <v>255</v>
      </c>
      <c r="K24" s="43"/>
      <c r="L24" s="43"/>
      <c r="M24" s="43"/>
      <c r="N24" s="50">
        <v>1</v>
      </c>
      <c r="O24" s="42">
        <v>3</v>
      </c>
      <c r="P24" s="63">
        <v>3</v>
      </c>
      <c r="Q24" s="41">
        <v>5</v>
      </c>
      <c r="R24" s="42">
        <v>5</v>
      </c>
      <c r="S24" s="63">
        <v>5</v>
      </c>
      <c r="T24" s="41">
        <v>3</v>
      </c>
      <c r="U24" s="42">
        <v>3</v>
      </c>
      <c r="V24" s="63">
        <v>3</v>
      </c>
      <c r="W24" s="41">
        <v>2</v>
      </c>
      <c r="X24" s="42">
        <v>4</v>
      </c>
      <c r="Y24" s="63">
        <v>2</v>
      </c>
      <c r="Z24" s="41">
        <f t="shared" si="0"/>
        <v>11</v>
      </c>
      <c r="AA24" s="40">
        <f t="shared" si="0"/>
        <v>15</v>
      </c>
      <c r="AB24" s="63">
        <f t="shared" si="0"/>
        <v>13</v>
      </c>
      <c r="AC24" s="44">
        <f t="shared" si="2"/>
        <v>13</v>
      </c>
      <c r="AD24" s="12">
        <v>2</v>
      </c>
      <c r="AE24" s="12">
        <f>STDEV(AA24:AB24)</f>
        <v>1.4142135623730951</v>
      </c>
      <c r="AF24" s="12"/>
      <c r="AG24" s="12"/>
      <c r="AH24" s="12"/>
    </row>
    <row r="25" spans="1:34" ht="105" x14ac:dyDescent="0.2">
      <c r="A25" s="38" t="s">
        <v>509</v>
      </c>
      <c r="B25" s="39" t="s">
        <v>1275</v>
      </c>
      <c r="C25" s="40" t="s">
        <v>1276</v>
      </c>
      <c r="D25" s="40" t="s">
        <v>40</v>
      </c>
      <c r="E25" s="40" t="s">
        <v>28</v>
      </c>
      <c r="F25" s="51">
        <v>27871133</v>
      </c>
      <c r="G25" s="40" t="s">
        <v>447</v>
      </c>
      <c r="H25" s="52" t="s">
        <v>448</v>
      </c>
      <c r="I25" s="42" t="s">
        <v>269</v>
      </c>
      <c r="J25" s="63" t="s">
        <v>255</v>
      </c>
      <c r="K25" s="43"/>
      <c r="L25" s="43"/>
      <c r="M25" s="43"/>
      <c r="N25" s="41">
        <v>1</v>
      </c>
      <c r="O25" s="42">
        <v>3</v>
      </c>
      <c r="P25" s="63">
        <v>3</v>
      </c>
      <c r="Q25" s="41">
        <v>3</v>
      </c>
      <c r="R25" s="42">
        <v>4</v>
      </c>
      <c r="S25" s="63">
        <v>4</v>
      </c>
      <c r="T25" s="41">
        <v>3</v>
      </c>
      <c r="U25" s="42">
        <v>4</v>
      </c>
      <c r="V25" s="63">
        <v>2</v>
      </c>
      <c r="W25" s="41">
        <v>1</v>
      </c>
      <c r="X25" s="42">
        <v>3</v>
      </c>
      <c r="Y25" s="63">
        <v>1</v>
      </c>
      <c r="Z25" s="41">
        <f t="shared" si="0"/>
        <v>8</v>
      </c>
      <c r="AA25" s="40">
        <f t="shared" si="0"/>
        <v>14</v>
      </c>
      <c r="AB25" s="63">
        <f t="shared" si="0"/>
        <v>10</v>
      </c>
      <c r="AC25" s="44">
        <f t="shared" si="2"/>
        <v>10.666666666666666</v>
      </c>
      <c r="AD25" s="12">
        <v>4</v>
      </c>
      <c r="AE25" s="12">
        <f>STDEV(Z25, AB25)</f>
        <v>1.4142135623730951</v>
      </c>
      <c r="AF25" s="12"/>
      <c r="AG25" s="12"/>
      <c r="AH25" s="12"/>
    </row>
    <row r="26" spans="1:34" ht="150" x14ac:dyDescent="0.2">
      <c r="A26" s="48" t="s">
        <v>1277</v>
      </c>
      <c r="B26" s="39" t="s">
        <v>1278</v>
      </c>
      <c r="C26" s="40" t="s">
        <v>1279</v>
      </c>
      <c r="D26" s="40" t="s">
        <v>36</v>
      </c>
      <c r="E26" s="40" t="s">
        <v>28</v>
      </c>
      <c r="F26" s="40">
        <v>27822127</v>
      </c>
      <c r="G26" s="40" t="s">
        <v>447</v>
      </c>
      <c r="H26" s="41" t="s">
        <v>452</v>
      </c>
      <c r="I26" s="42" t="s">
        <v>453</v>
      </c>
      <c r="J26" s="63" t="s">
        <v>624</v>
      </c>
      <c r="K26" s="43"/>
      <c r="L26" s="43"/>
      <c r="M26" s="43"/>
      <c r="N26" s="41">
        <v>3</v>
      </c>
      <c r="O26" s="42">
        <v>4</v>
      </c>
      <c r="P26" s="63">
        <v>1</v>
      </c>
      <c r="Q26" s="41">
        <v>1</v>
      </c>
      <c r="R26" s="42">
        <v>4</v>
      </c>
      <c r="S26" s="63">
        <v>2</v>
      </c>
      <c r="T26" s="41">
        <v>3</v>
      </c>
      <c r="U26" s="42">
        <v>3</v>
      </c>
      <c r="V26" s="63">
        <v>5</v>
      </c>
      <c r="W26" s="41">
        <v>3</v>
      </c>
      <c r="X26" s="42">
        <v>4</v>
      </c>
      <c r="Y26" s="63">
        <v>1</v>
      </c>
      <c r="Z26" s="41">
        <f t="shared" si="0"/>
        <v>10</v>
      </c>
      <c r="AA26" s="40">
        <f t="shared" si="0"/>
        <v>15</v>
      </c>
      <c r="AB26" s="63">
        <f t="shared" si="0"/>
        <v>9</v>
      </c>
      <c r="AC26" s="44">
        <f t="shared" si="2"/>
        <v>11.333333333333334</v>
      </c>
      <c r="AD26" s="12">
        <v>1</v>
      </c>
      <c r="AE26" s="12">
        <f>STDEV(Z26, AB26)</f>
        <v>0.70710678118654757</v>
      </c>
      <c r="AF26" s="12"/>
      <c r="AG26" s="12"/>
      <c r="AH26" s="12"/>
    </row>
    <row r="27" spans="1:34" ht="210" x14ac:dyDescent="0.2">
      <c r="A27" s="48" t="s">
        <v>1280</v>
      </c>
      <c r="B27" s="39" t="s">
        <v>1281</v>
      </c>
      <c r="C27" s="40" t="s">
        <v>1274</v>
      </c>
      <c r="D27" s="40" t="s">
        <v>40</v>
      </c>
      <c r="E27" s="40" t="s">
        <v>28</v>
      </c>
      <c r="F27" s="40">
        <v>27807806</v>
      </c>
      <c r="G27" s="40" t="s">
        <v>447</v>
      </c>
      <c r="H27" s="41" t="s">
        <v>766</v>
      </c>
      <c r="I27" s="42" t="s">
        <v>453</v>
      </c>
      <c r="J27" s="63" t="s">
        <v>762</v>
      </c>
      <c r="K27" s="43"/>
      <c r="L27" s="43"/>
      <c r="M27" s="43"/>
      <c r="N27" s="41">
        <v>3</v>
      </c>
      <c r="O27" s="42">
        <v>4</v>
      </c>
      <c r="P27" s="63">
        <v>3</v>
      </c>
      <c r="Q27" s="41">
        <v>5</v>
      </c>
      <c r="R27" s="42">
        <v>3</v>
      </c>
      <c r="S27" s="63">
        <v>5</v>
      </c>
      <c r="T27" s="41">
        <v>4</v>
      </c>
      <c r="U27" s="42">
        <v>3</v>
      </c>
      <c r="V27" s="63">
        <v>3</v>
      </c>
      <c r="W27" s="41">
        <v>4</v>
      </c>
      <c r="X27" s="42">
        <v>3</v>
      </c>
      <c r="Y27" s="63">
        <v>4</v>
      </c>
      <c r="Z27" s="41">
        <f t="shared" si="0"/>
        <v>16</v>
      </c>
      <c r="AA27" s="40">
        <f t="shared" si="0"/>
        <v>13</v>
      </c>
      <c r="AB27" s="63">
        <f t="shared" si="0"/>
        <v>15</v>
      </c>
      <c r="AC27" s="44">
        <f t="shared" si="2"/>
        <v>14.666666666666666</v>
      </c>
      <c r="AD27" s="12">
        <v>1</v>
      </c>
      <c r="AE27" s="12">
        <f>STDEV(AA27:AB27)</f>
        <v>1.4142135623730951</v>
      </c>
      <c r="AF27" s="12"/>
      <c r="AG27" s="12"/>
      <c r="AH27" s="12"/>
    </row>
    <row r="28" spans="1:34" ht="270" x14ac:dyDescent="0.2">
      <c r="A28" s="48" t="s">
        <v>1282</v>
      </c>
      <c r="B28" s="39" t="s">
        <v>1283</v>
      </c>
      <c r="C28" s="40" t="s">
        <v>356</v>
      </c>
      <c r="D28" s="40" t="s">
        <v>254</v>
      </c>
      <c r="E28" s="40" t="s">
        <v>28</v>
      </c>
      <c r="F28" s="40">
        <v>27800590</v>
      </c>
      <c r="G28" s="40" t="s">
        <v>447</v>
      </c>
      <c r="H28" s="41" t="s">
        <v>453</v>
      </c>
      <c r="I28" s="42" t="s">
        <v>910</v>
      </c>
      <c r="J28" s="63" t="s">
        <v>762</v>
      </c>
      <c r="K28" s="43"/>
      <c r="L28" s="43"/>
      <c r="M28" s="43"/>
      <c r="N28" s="41">
        <v>3</v>
      </c>
      <c r="O28" s="42">
        <v>2</v>
      </c>
      <c r="P28" s="63">
        <v>5</v>
      </c>
      <c r="Q28" s="41">
        <v>3</v>
      </c>
      <c r="R28" s="42">
        <v>1</v>
      </c>
      <c r="S28" s="63">
        <v>5</v>
      </c>
      <c r="T28" s="41">
        <v>3</v>
      </c>
      <c r="U28" s="42">
        <v>4</v>
      </c>
      <c r="V28" s="63">
        <v>5</v>
      </c>
      <c r="W28" s="41">
        <v>4</v>
      </c>
      <c r="X28" s="42">
        <v>3</v>
      </c>
      <c r="Y28" s="63">
        <v>5</v>
      </c>
      <c r="Z28" s="41">
        <f t="shared" si="0"/>
        <v>13</v>
      </c>
      <c r="AA28" s="40">
        <f t="shared" si="0"/>
        <v>10</v>
      </c>
      <c r="AB28" s="63">
        <f t="shared" si="0"/>
        <v>20</v>
      </c>
      <c r="AC28" s="44">
        <f t="shared" si="2"/>
        <v>14.333333333333334</v>
      </c>
      <c r="AD28" s="12">
        <v>3</v>
      </c>
      <c r="AE28" s="12">
        <f>STDEV(Z28:AA28)</f>
        <v>2.1213203435596424</v>
      </c>
      <c r="AF28" s="12"/>
      <c r="AG28" s="12"/>
      <c r="AH28" s="12"/>
    </row>
    <row r="29" spans="1:34" ht="165" x14ac:dyDescent="0.2">
      <c r="A29" s="48" t="s">
        <v>1284</v>
      </c>
      <c r="B29" s="53" t="s">
        <v>1285</v>
      </c>
      <c r="C29" s="40" t="s">
        <v>1286</v>
      </c>
      <c r="D29" s="40" t="s">
        <v>40</v>
      </c>
      <c r="E29" s="40" t="s">
        <v>28</v>
      </c>
      <c r="F29" s="40">
        <v>27899148</v>
      </c>
      <c r="G29" s="40" t="s">
        <v>447</v>
      </c>
      <c r="H29" s="41" t="s">
        <v>90</v>
      </c>
      <c r="I29" s="42" t="s">
        <v>29</v>
      </c>
      <c r="J29" s="63" t="s">
        <v>448</v>
      </c>
      <c r="K29" s="43"/>
      <c r="L29" s="43"/>
      <c r="M29" s="43"/>
      <c r="N29" s="41">
        <v>3</v>
      </c>
      <c r="O29" s="42">
        <v>3</v>
      </c>
      <c r="P29" s="63">
        <v>1</v>
      </c>
      <c r="Q29" s="41">
        <v>5</v>
      </c>
      <c r="R29" s="42">
        <v>5</v>
      </c>
      <c r="S29" s="63">
        <v>5</v>
      </c>
      <c r="T29" s="41">
        <v>3</v>
      </c>
      <c r="U29" s="42">
        <v>3</v>
      </c>
      <c r="V29" s="63">
        <v>3</v>
      </c>
      <c r="W29" s="41">
        <v>1</v>
      </c>
      <c r="X29" s="42">
        <v>1</v>
      </c>
      <c r="Y29" s="63">
        <v>3</v>
      </c>
      <c r="Z29" s="41">
        <f t="shared" si="0"/>
        <v>12</v>
      </c>
      <c r="AA29" s="40">
        <f t="shared" si="0"/>
        <v>12</v>
      </c>
      <c r="AB29" s="63">
        <f t="shared" si="0"/>
        <v>12</v>
      </c>
      <c r="AC29" s="44">
        <f t="shared" si="2"/>
        <v>12</v>
      </c>
      <c r="AD29" s="12">
        <v>0</v>
      </c>
      <c r="AE29" s="12">
        <f>STDEV(Z29:AB29)</f>
        <v>0</v>
      </c>
      <c r="AF29" s="12"/>
      <c r="AG29" s="12"/>
      <c r="AH29" s="12"/>
    </row>
    <row r="30" spans="1:34" ht="196" x14ac:dyDescent="0.2">
      <c r="A30" s="38" t="s">
        <v>1287</v>
      </c>
      <c r="B30" s="49" t="s">
        <v>1288</v>
      </c>
      <c r="C30" s="40" t="s">
        <v>140</v>
      </c>
      <c r="D30" s="40" t="s">
        <v>40</v>
      </c>
      <c r="E30" s="40" t="s">
        <v>28</v>
      </c>
      <c r="F30" s="40">
        <v>27895274</v>
      </c>
      <c r="G30" s="40" t="s">
        <v>447</v>
      </c>
      <c r="H30" s="41" t="s">
        <v>255</v>
      </c>
      <c r="I30" s="42" t="s">
        <v>256</v>
      </c>
      <c r="J30" s="63" t="s">
        <v>448</v>
      </c>
      <c r="K30" s="43"/>
      <c r="L30" s="43"/>
      <c r="M30" s="43"/>
      <c r="N30" s="41">
        <v>3</v>
      </c>
      <c r="O30" s="54">
        <v>5</v>
      </c>
      <c r="P30" s="64">
        <v>1</v>
      </c>
      <c r="Q30" s="41">
        <v>4</v>
      </c>
      <c r="R30" s="42">
        <v>5</v>
      </c>
      <c r="S30" s="63">
        <v>4</v>
      </c>
      <c r="T30" s="41">
        <v>1</v>
      </c>
      <c r="U30" s="42">
        <v>0</v>
      </c>
      <c r="V30" s="63">
        <v>0</v>
      </c>
      <c r="W30" s="41">
        <v>3</v>
      </c>
      <c r="X30" s="42">
        <v>2</v>
      </c>
      <c r="Y30" s="63">
        <v>3</v>
      </c>
      <c r="Z30" s="41">
        <f t="shared" si="0"/>
        <v>11</v>
      </c>
      <c r="AA30" s="40">
        <f t="shared" si="0"/>
        <v>12</v>
      </c>
      <c r="AB30" s="63">
        <f t="shared" si="0"/>
        <v>8</v>
      </c>
      <c r="AC30" s="44">
        <f t="shared" si="2"/>
        <v>10.333333333333334</v>
      </c>
      <c r="AD30" s="12">
        <v>1</v>
      </c>
      <c r="AE30" s="12">
        <f>STDEV(Z30:AA30)</f>
        <v>0.70710678118654757</v>
      </c>
      <c r="AF30" s="12"/>
      <c r="AG30" s="12"/>
      <c r="AH30" s="12"/>
    </row>
    <row r="31" spans="1:34" ht="120" x14ac:dyDescent="0.2">
      <c r="A31" s="38" t="s">
        <v>1289</v>
      </c>
      <c r="B31" s="39" t="s">
        <v>1290</v>
      </c>
      <c r="C31" s="40" t="s">
        <v>559</v>
      </c>
      <c r="D31" s="40" t="s">
        <v>27</v>
      </c>
      <c r="E31" s="40" t="s">
        <v>28</v>
      </c>
      <c r="F31" s="40">
        <v>27817746</v>
      </c>
      <c r="G31" s="40" t="s">
        <v>447</v>
      </c>
      <c r="H31" s="41" t="s">
        <v>624</v>
      </c>
      <c r="I31" s="42" t="s">
        <v>453</v>
      </c>
      <c r="J31" s="63" t="s">
        <v>676</v>
      </c>
      <c r="K31" s="43"/>
      <c r="L31" s="43"/>
      <c r="M31" s="43"/>
      <c r="N31" s="41">
        <v>3</v>
      </c>
      <c r="O31" s="42">
        <v>4</v>
      </c>
      <c r="P31" s="63">
        <v>3</v>
      </c>
      <c r="Q31" s="41">
        <v>5</v>
      </c>
      <c r="R31" s="42">
        <v>4</v>
      </c>
      <c r="S31" s="63">
        <v>5</v>
      </c>
      <c r="T31" s="41">
        <v>1</v>
      </c>
      <c r="U31" s="42">
        <v>3</v>
      </c>
      <c r="V31" s="63">
        <v>3</v>
      </c>
      <c r="W31" s="41">
        <v>3</v>
      </c>
      <c r="X31" s="42">
        <v>4</v>
      </c>
      <c r="Y31" s="63">
        <v>4</v>
      </c>
      <c r="Z31" s="41">
        <f t="shared" si="0"/>
        <v>12</v>
      </c>
      <c r="AA31" s="40">
        <f t="shared" si="0"/>
        <v>15</v>
      </c>
      <c r="AB31" s="63">
        <f t="shared" si="0"/>
        <v>15</v>
      </c>
      <c r="AC31" s="44">
        <f t="shared" si="2"/>
        <v>14</v>
      </c>
      <c r="AD31" s="12">
        <v>3</v>
      </c>
      <c r="AE31" s="12">
        <f>STDEV(AA31:AB31)</f>
        <v>0</v>
      </c>
      <c r="AF31" s="12"/>
      <c r="AG31" s="12"/>
      <c r="AH31" s="12"/>
    </row>
    <row r="32" spans="1:34" ht="210" x14ac:dyDescent="0.2">
      <c r="A32" s="48" t="s">
        <v>1291</v>
      </c>
      <c r="B32" s="39" t="s">
        <v>1292</v>
      </c>
      <c r="C32" s="40" t="s">
        <v>363</v>
      </c>
      <c r="D32" s="40" t="s">
        <v>40</v>
      </c>
      <c r="E32" s="40" t="s">
        <v>28</v>
      </c>
      <c r="F32" s="40">
        <v>27911902</v>
      </c>
      <c r="G32" s="40" t="s">
        <v>447</v>
      </c>
      <c r="H32" s="41" t="s">
        <v>137</v>
      </c>
      <c r="I32" s="42" t="s">
        <v>90</v>
      </c>
      <c r="J32" s="63" t="s">
        <v>448</v>
      </c>
      <c r="K32" s="43"/>
      <c r="L32" s="43"/>
      <c r="M32" s="43"/>
      <c r="N32" s="41">
        <v>3</v>
      </c>
      <c r="O32" s="42">
        <v>3</v>
      </c>
      <c r="P32" s="63">
        <v>1</v>
      </c>
      <c r="Q32" s="41">
        <v>5</v>
      </c>
      <c r="R32" s="42">
        <v>5</v>
      </c>
      <c r="S32" s="63">
        <v>4</v>
      </c>
      <c r="T32" s="41">
        <v>3</v>
      </c>
      <c r="U32" s="42">
        <v>2</v>
      </c>
      <c r="V32" s="63">
        <v>0</v>
      </c>
      <c r="W32" s="41">
        <v>2</v>
      </c>
      <c r="X32" s="42">
        <v>1</v>
      </c>
      <c r="Y32" s="63">
        <v>3</v>
      </c>
      <c r="Z32" s="41">
        <f t="shared" si="0"/>
        <v>13</v>
      </c>
      <c r="AA32" s="40">
        <f t="shared" si="0"/>
        <v>11</v>
      </c>
      <c r="AB32" s="63">
        <f t="shared" si="0"/>
        <v>8</v>
      </c>
      <c r="AC32" s="44">
        <f t="shared" si="2"/>
        <v>10.666666666666666</v>
      </c>
      <c r="AD32" s="12">
        <v>2</v>
      </c>
      <c r="AE32" s="12">
        <f>STDEV(Z32:AA32)</f>
        <v>1.4142135623730951</v>
      </c>
      <c r="AF32" s="12"/>
      <c r="AG32" s="12"/>
      <c r="AH32" s="12"/>
    </row>
    <row r="33" spans="1:34" ht="150" x14ac:dyDescent="0.2">
      <c r="A33" s="38" t="s">
        <v>1293</v>
      </c>
      <c r="B33" s="39" t="s">
        <v>1294</v>
      </c>
      <c r="C33" s="40" t="s">
        <v>1295</v>
      </c>
      <c r="D33" s="40" t="s">
        <v>40</v>
      </c>
      <c r="E33" s="40" t="s">
        <v>28</v>
      </c>
      <c r="F33" s="40">
        <v>27846837</v>
      </c>
      <c r="G33" s="40" t="s">
        <v>447</v>
      </c>
      <c r="H33" s="41" t="s">
        <v>448</v>
      </c>
      <c r="I33" s="42" t="s">
        <v>677</v>
      </c>
      <c r="J33" s="63" t="s">
        <v>676</v>
      </c>
      <c r="K33" s="43"/>
      <c r="L33" s="43"/>
      <c r="M33" s="43"/>
      <c r="N33" s="50">
        <v>1</v>
      </c>
      <c r="O33" s="42">
        <v>3</v>
      </c>
      <c r="P33" s="63">
        <v>3</v>
      </c>
      <c r="Q33" s="41">
        <v>4</v>
      </c>
      <c r="R33" s="42">
        <v>5</v>
      </c>
      <c r="S33" s="63">
        <v>4</v>
      </c>
      <c r="T33" s="41">
        <v>5</v>
      </c>
      <c r="U33" s="42">
        <v>3</v>
      </c>
      <c r="V33" s="63">
        <v>5</v>
      </c>
      <c r="W33" s="41">
        <v>4</v>
      </c>
      <c r="X33" s="42">
        <v>5</v>
      </c>
      <c r="Y33" s="63">
        <v>4</v>
      </c>
      <c r="Z33" s="41">
        <f t="shared" si="0"/>
        <v>14</v>
      </c>
      <c r="AA33" s="40">
        <f t="shared" si="0"/>
        <v>16</v>
      </c>
      <c r="AB33" s="63">
        <f t="shared" si="0"/>
        <v>16</v>
      </c>
      <c r="AC33" s="44">
        <f t="shared" si="2"/>
        <v>15.333333333333334</v>
      </c>
      <c r="AD33" s="12">
        <v>0</v>
      </c>
      <c r="AE33" s="12">
        <f>STDEV(AA33:AB33)</f>
        <v>0</v>
      </c>
      <c r="AF33" s="12"/>
      <c r="AG33" s="12"/>
      <c r="AH33" s="12"/>
    </row>
    <row r="34" spans="1:34" ht="195" x14ac:dyDescent="0.2">
      <c r="A34" s="38" t="s">
        <v>198</v>
      </c>
      <c r="B34" s="39" t="s">
        <v>1296</v>
      </c>
      <c r="C34" s="40" t="s">
        <v>189</v>
      </c>
      <c r="D34" s="40" t="s">
        <v>36</v>
      </c>
      <c r="E34" s="40" t="s">
        <v>28</v>
      </c>
      <c r="F34" s="40">
        <v>27881208</v>
      </c>
      <c r="G34" s="40" t="s">
        <v>447</v>
      </c>
      <c r="H34" s="52" t="s">
        <v>347</v>
      </c>
      <c r="I34" s="42" t="s">
        <v>269</v>
      </c>
      <c r="J34" s="63" t="s">
        <v>448</v>
      </c>
      <c r="K34" s="43"/>
      <c r="L34" s="43"/>
      <c r="M34" s="43"/>
      <c r="N34" s="41">
        <v>3</v>
      </c>
      <c r="O34" s="42">
        <v>1</v>
      </c>
      <c r="P34" s="63">
        <v>1</v>
      </c>
      <c r="Q34" s="41">
        <v>1</v>
      </c>
      <c r="R34" s="42">
        <v>1</v>
      </c>
      <c r="S34" s="63">
        <v>1</v>
      </c>
      <c r="T34" s="41">
        <v>5</v>
      </c>
      <c r="U34" s="42">
        <v>4</v>
      </c>
      <c r="V34" s="63">
        <v>3</v>
      </c>
      <c r="W34" s="41">
        <v>5</v>
      </c>
      <c r="X34" s="42">
        <v>3</v>
      </c>
      <c r="Y34" s="63">
        <v>3</v>
      </c>
      <c r="Z34" s="41">
        <f t="shared" si="0"/>
        <v>14</v>
      </c>
      <c r="AA34" s="40">
        <f t="shared" si="0"/>
        <v>9</v>
      </c>
      <c r="AB34" s="63">
        <f t="shared" si="0"/>
        <v>8</v>
      </c>
      <c r="AC34" s="44">
        <f t="shared" si="2"/>
        <v>10.333333333333334</v>
      </c>
      <c r="AD34" s="12">
        <v>1</v>
      </c>
      <c r="AE34" s="12">
        <f>STDEV(AA34:AB34)</f>
        <v>0.70710678118654757</v>
      </c>
      <c r="AF34" s="12"/>
      <c r="AG34" s="12"/>
      <c r="AH34" s="12"/>
    </row>
    <row r="35" spans="1:34" ht="195" x14ac:dyDescent="0.2">
      <c r="A35" s="48" t="s">
        <v>1297</v>
      </c>
      <c r="B35" s="39" t="s">
        <v>1298</v>
      </c>
      <c r="C35" s="40" t="s">
        <v>1299</v>
      </c>
      <c r="D35" s="40" t="s">
        <v>40</v>
      </c>
      <c r="E35" s="40" t="s">
        <v>28</v>
      </c>
      <c r="F35" s="40">
        <v>27878782</v>
      </c>
      <c r="G35" s="40" t="s">
        <v>447</v>
      </c>
      <c r="H35" s="41" t="s">
        <v>347</v>
      </c>
      <c r="I35" s="42" t="s">
        <v>269</v>
      </c>
      <c r="J35" s="63" t="s">
        <v>448</v>
      </c>
      <c r="K35" s="43"/>
      <c r="L35" s="43"/>
      <c r="M35" s="43"/>
      <c r="N35" s="41">
        <v>5</v>
      </c>
      <c r="O35" s="42">
        <v>2</v>
      </c>
      <c r="P35" s="63">
        <v>1</v>
      </c>
      <c r="Q35" s="41">
        <v>4</v>
      </c>
      <c r="R35" s="42">
        <v>5</v>
      </c>
      <c r="S35" s="63">
        <v>3</v>
      </c>
      <c r="T35" s="41">
        <v>3</v>
      </c>
      <c r="U35" s="42">
        <v>3</v>
      </c>
      <c r="V35" s="63">
        <v>3</v>
      </c>
      <c r="W35" s="41">
        <v>4</v>
      </c>
      <c r="X35" s="42">
        <v>4</v>
      </c>
      <c r="Y35" s="63">
        <v>2</v>
      </c>
      <c r="Z35" s="41">
        <f t="shared" si="0"/>
        <v>16</v>
      </c>
      <c r="AA35" s="40">
        <f t="shared" si="0"/>
        <v>14</v>
      </c>
      <c r="AB35" s="63">
        <f t="shared" si="0"/>
        <v>9</v>
      </c>
      <c r="AC35" s="44">
        <f t="shared" si="2"/>
        <v>13</v>
      </c>
      <c r="AD35" s="12">
        <v>2</v>
      </c>
      <c r="AE35" s="12">
        <f>STDEV(Z35:AA35)</f>
        <v>1.4142135623730951</v>
      </c>
      <c r="AF35" s="12"/>
      <c r="AG35" s="12"/>
      <c r="AH35" s="12"/>
    </row>
    <row r="36" spans="1:34" ht="210" x14ac:dyDescent="0.2">
      <c r="A36" s="48" t="s">
        <v>1300</v>
      </c>
      <c r="B36" s="39" t="s">
        <v>1301</v>
      </c>
      <c r="C36" s="40" t="s">
        <v>140</v>
      </c>
      <c r="D36" s="40" t="s">
        <v>40</v>
      </c>
      <c r="E36" s="40" t="s">
        <v>28</v>
      </c>
      <c r="F36" s="40">
        <v>27549633</v>
      </c>
      <c r="G36" s="40" t="s">
        <v>447</v>
      </c>
      <c r="H36" s="41" t="s">
        <v>766</v>
      </c>
      <c r="I36" s="42" t="s">
        <v>453</v>
      </c>
      <c r="J36" s="63" t="s">
        <v>762</v>
      </c>
      <c r="K36" s="43"/>
      <c r="L36" s="43"/>
      <c r="M36" s="43"/>
      <c r="N36" s="41">
        <v>4</v>
      </c>
      <c r="O36" s="42">
        <v>4</v>
      </c>
      <c r="P36" s="63">
        <v>1</v>
      </c>
      <c r="Q36" s="41">
        <v>5</v>
      </c>
      <c r="R36" s="42">
        <v>4</v>
      </c>
      <c r="S36" s="63">
        <v>5</v>
      </c>
      <c r="T36" s="41">
        <v>4</v>
      </c>
      <c r="U36" s="42">
        <v>4</v>
      </c>
      <c r="V36" s="63">
        <v>3</v>
      </c>
      <c r="W36" s="41">
        <v>4</v>
      </c>
      <c r="X36" s="42">
        <v>3</v>
      </c>
      <c r="Y36" s="63">
        <v>2</v>
      </c>
      <c r="Z36" s="41">
        <f t="shared" si="0"/>
        <v>17</v>
      </c>
      <c r="AA36" s="40">
        <f t="shared" si="0"/>
        <v>15</v>
      </c>
      <c r="AB36" s="63">
        <f t="shared" si="0"/>
        <v>11</v>
      </c>
      <c r="AC36" s="44">
        <f t="shared" si="2"/>
        <v>14.333333333333334</v>
      </c>
      <c r="AD36" s="12">
        <v>2</v>
      </c>
      <c r="AE36" s="12">
        <f>STDEV(Z36:AA36)</f>
        <v>1.4142135623730951</v>
      </c>
      <c r="AF36" s="12"/>
      <c r="AG36" s="12"/>
      <c r="AH36" s="12"/>
    </row>
    <row r="37" spans="1:34" ht="195" x14ac:dyDescent="0.2">
      <c r="A37" s="38" t="s">
        <v>1302</v>
      </c>
      <c r="B37" s="39" t="s">
        <v>1303</v>
      </c>
      <c r="C37" s="42" t="s">
        <v>1304</v>
      </c>
      <c r="D37" s="42" t="s">
        <v>40</v>
      </c>
      <c r="E37" s="40" t="s">
        <v>28</v>
      </c>
      <c r="F37" s="40">
        <v>27913201</v>
      </c>
      <c r="G37" s="40" t="s">
        <v>447</v>
      </c>
      <c r="H37" s="41" t="s">
        <v>137</v>
      </c>
      <c r="I37" s="42" t="s">
        <v>90</v>
      </c>
      <c r="J37" s="63" t="s">
        <v>448</v>
      </c>
      <c r="K37" s="43"/>
      <c r="L37" s="43"/>
      <c r="M37" s="43"/>
      <c r="N37" s="41">
        <v>3</v>
      </c>
      <c r="O37" s="42">
        <v>3</v>
      </c>
      <c r="P37" s="63">
        <v>1</v>
      </c>
      <c r="Q37" s="41">
        <v>4</v>
      </c>
      <c r="R37" s="42">
        <v>4</v>
      </c>
      <c r="S37" s="63">
        <v>4</v>
      </c>
      <c r="T37" s="41">
        <v>5</v>
      </c>
      <c r="U37" s="42">
        <v>2</v>
      </c>
      <c r="V37" s="63">
        <v>3</v>
      </c>
      <c r="W37" s="41">
        <v>4</v>
      </c>
      <c r="X37" s="42">
        <v>3</v>
      </c>
      <c r="Y37" s="63">
        <v>3</v>
      </c>
      <c r="Z37" s="41">
        <f t="shared" si="0"/>
        <v>16</v>
      </c>
      <c r="AA37" s="40">
        <f t="shared" si="0"/>
        <v>12</v>
      </c>
      <c r="AB37" s="63">
        <f t="shared" si="0"/>
        <v>11</v>
      </c>
      <c r="AC37" s="44">
        <f t="shared" si="2"/>
        <v>13</v>
      </c>
      <c r="AD37" s="12">
        <v>1</v>
      </c>
      <c r="AE37" s="12">
        <f>STDEV(AA37:AB37)</f>
        <v>0.70710678118654757</v>
      </c>
      <c r="AF37" s="12"/>
      <c r="AG37" s="12"/>
      <c r="AH37" s="12"/>
    </row>
    <row r="38" spans="1:34" ht="285" x14ac:dyDescent="0.2">
      <c r="A38" s="38" t="s">
        <v>1305</v>
      </c>
      <c r="B38" s="39" t="s">
        <v>908</v>
      </c>
      <c r="C38" s="42" t="s">
        <v>909</v>
      </c>
      <c r="D38" s="40" t="s">
        <v>36</v>
      </c>
      <c r="E38" s="40" t="s">
        <v>28</v>
      </c>
      <c r="F38" s="40">
        <v>27917377</v>
      </c>
      <c r="G38" s="40" t="s">
        <v>447</v>
      </c>
      <c r="H38" s="41" t="s">
        <v>30</v>
      </c>
      <c r="I38" s="42" t="s">
        <v>137</v>
      </c>
      <c r="J38" s="63" t="s">
        <v>448</v>
      </c>
      <c r="K38" s="43"/>
      <c r="L38" s="43"/>
      <c r="M38" s="43"/>
      <c r="N38" s="41">
        <v>2</v>
      </c>
      <c r="O38" s="42">
        <v>3</v>
      </c>
      <c r="P38" s="63">
        <v>0</v>
      </c>
      <c r="Q38" s="41">
        <v>4</v>
      </c>
      <c r="R38" s="42">
        <v>2</v>
      </c>
      <c r="S38" s="63">
        <v>1</v>
      </c>
      <c r="T38" s="41">
        <v>4</v>
      </c>
      <c r="U38" s="42">
        <v>5</v>
      </c>
      <c r="V38" s="63">
        <v>3</v>
      </c>
      <c r="W38" s="41">
        <v>2</v>
      </c>
      <c r="X38" s="42">
        <v>5</v>
      </c>
      <c r="Y38" s="63">
        <v>3</v>
      </c>
      <c r="Z38" s="41">
        <f t="shared" si="0"/>
        <v>12</v>
      </c>
      <c r="AA38" s="40">
        <f t="shared" si="0"/>
        <v>15</v>
      </c>
      <c r="AB38" s="63">
        <f t="shared" si="0"/>
        <v>7</v>
      </c>
      <c r="AC38" s="44">
        <f t="shared" si="2"/>
        <v>11.333333333333334</v>
      </c>
      <c r="AD38" s="12">
        <v>3</v>
      </c>
      <c r="AE38" s="12">
        <f>STDEV(Z38:AA38)</f>
        <v>2.1213203435596424</v>
      </c>
      <c r="AF38" s="12"/>
      <c r="AG38" s="12"/>
      <c r="AH38" s="12"/>
    </row>
    <row r="39" spans="1:34" ht="135" x14ac:dyDescent="0.2">
      <c r="A39" s="38" t="s">
        <v>1306</v>
      </c>
      <c r="B39" s="39" t="s">
        <v>1307</v>
      </c>
      <c r="C39" s="40" t="s">
        <v>1308</v>
      </c>
      <c r="D39" s="40" t="s">
        <v>40</v>
      </c>
      <c r="E39" s="40" t="s">
        <v>28</v>
      </c>
      <c r="F39" s="40">
        <v>27917212</v>
      </c>
      <c r="G39" s="40" t="s">
        <v>447</v>
      </c>
      <c r="H39" s="41" t="s">
        <v>30</v>
      </c>
      <c r="I39" s="42" t="s">
        <v>137</v>
      </c>
      <c r="J39" s="63" t="s">
        <v>448</v>
      </c>
      <c r="K39" s="43"/>
      <c r="L39" s="43"/>
      <c r="M39" s="43"/>
      <c r="N39" s="41">
        <v>4</v>
      </c>
      <c r="O39" s="42">
        <v>3</v>
      </c>
      <c r="P39" s="63">
        <v>1</v>
      </c>
      <c r="Q39" s="41">
        <v>4</v>
      </c>
      <c r="R39" s="42">
        <v>4</v>
      </c>
      <c r="S39" s="63">
        <v>3</v>
      </c>
      <c r="T39" s="41">
        <v>1</v>
      </c>
      <c r="U39" s="42">
        <v>5</v>
      </c>
      <c r="V39" s="63">
        <v>3</v>
      </c>
      <c r="W39" s="41">
        <v>1</v>
      </c>
      <c r="X39" s="42">
        <v>3</v>
      </c>
      <c r="Y39" s="63">
        <v>3</v>
      </c>
      <c r="Z39" s="41">
        <f t="shared" ref="Z39:AB51" si="3">N39+Q39+T39+W39</f>
        <v>10</v>
      </c>
      <c r="AA39" s="40">
        <f t="shared" si="3"/>
        <v>15</v>
      </c>
      <c r="AB39" s="63">
        <f t="shared" si="3"/>
        <v>10</v>
      </c>
      <c r="AC39" s="44">
        <f t="shared" si="2"/>
        <v>11.666666666666666</v>
      </c>
      <c r="AD39" s="12">
        <v>0</v>
      </c>
      <c r="AE39" s="12">
        <f>STDEV(Z39, AB39)</f>
        <v>0</v>
      </c>
      <c r="AF39" s="12"/>
      <c r="AG39" s="12"/>
      <c r="AH39" s="12"/>
    </row>
    <row r="40" spans="1:34" ht="150" x14ac:dyDescent="0.2">
      <c r="A40" s="38" t="s">
        <v>1309</v>
      </c>
      <c r="B40" s="39" t="s">
        <v>1310</v>
      </c>
      <c r="C40" s="40" t="s">
        <v>49</v>
      </c>
      <c r="D40" s="40" t="s">
        <v>40</v>
      </c>
      <c r="E40" s="40" t="s">
        <v>28</v>
      </c>
      <c r="F40" s="40">
        <v>27837690</v>
      </c>
      <c r="G40" s="40" t="s">
        <v>447</v>
      </c>
      <c r="H40" s="41" t="s">
        <v>452</v>
      </c>
      <c r="I40" s="42" t="s">
        <v>453</v>
      </c>
      <c r="J40" s="63" t="s">
        <v>677</v>
      </c>
      <c r="K40" s="43"/>
      <c r="L40" s="43"/>
      <c r="M40" s="43"/>
      <c r="N40" s="50">
        <v>4</v>
      </c>
      <c r="O40" s="42">
        <v>4</v>
      </c>
      <c r="P40" s="63">
        <v>3</v>
      </c>
      <c r="Q40" s="41">
        <v>4</v>
      </c>
      <c r="R40" s="42">
        <v>4</v>
      </c>
      <c r="S40" s="63">
        <v>5</v>
      </c>
      <c r="T40" s="41">
        <v>3</v>
      </c>
      <c r="U40" s="42">
        <v>4</v>
      </c>
      <c r="V40" s="63">
        <v>3</v>
      </c>
      <c r="W40" s="41">
        <v>3</v>
      </c>
      <c r="X40" s="42">
        <v>4</v>
      </c>
      <c r="Y40" s="63">
        <v>5</v>
      </c>
      <c r="Z40" s="41">
        <f t="shared" si="3"/>
        <v>14</v>
      </c>
      <c r="AA40" s="40">
        <f t="shared" si="3"/>
        <v>16</v>
      </c>
      <c r="AB40" s="63">
        <f t="shared" si="3"/>
        <v>16</v>
      </c>
      <c r="AC40" s="44">
        <f t="shared" si="2"/>
        <v>15.333333333333334</v>
      </c>
      <c r="AD40" s="12">
        <v>0</v>
      </c>
      <c r="AE40" s="12">
        <f>STDEV(AA40:AB40)</f>
        <v>0</v>
      </c>
      <c r="AF40" s="12"/>
      <c r="AG40" s="12"/>
      <c r="AH40" s="12"/>
    </row>
    <row r="41" spans="1:34" ht="120" x14ac:dyDescent="0.2">
      <c r="A41" s="38" t="s">
        <v>1311</v>
      </c>
      <c r="B41" s="39" t="s">
        <v>1312</v>
      </c>
      <c r="C41" s="40" t="s">
        <v>363</v>
      </c>
      <c r="D41" s="40" t="s">
        <v>40</v>
      </c>
      <c r="E41" s="40" t="s">
        <v>28</v>
      </c>
      <c r="F41" s="40">
        <v>27792777</v>
      </c>
      <c r="G41" s="40" t="s">
        <v>447</v>
      </c>
      <c r="H41" s="41" t="s">
        <v>910</v>
      </c>
      <c r="I41" s="42" t="s">
        <v>133</v>
      </c>
      <c r="J41" s="63" t="s">
        <v>453</v>
      </c>
      <c r="K41" s="43"/>
      <c r="L41" s="43"/>
      <c r="M41" s="43"/>
      <c r="N41" s="50">
        <v>2</v>
      </c>
      <c r="O41" s="54">
        <v>3</v>
      </c>
      <c r="P41" s="64">
        <v>3</v>
      </c>
      <c r="Q41" s="41">
        <v>4</v>
      </c>
      <c r="R41" s="42">
        <v>5</v>
      </c>
      <c r="S41" s="63">
        <v>4</v>
      </c>
      <c r="T41" s="41">
        <v>3</v>
      </c>
      <c r="U41" s="42">
        <v>3</v>
      </c>
      <c r="V41" s="63">
        <v>3</v>
      </c>
      <c r="W41" s="41">
        <v>3</v>
      </c>
      <c r="X41" s="42">
        <v>1</v>
      </c>
      <c r="Y41" s="63">
        <v>3</v>
      </c>
      <c r="Z41" s="41">
        <f t="shared" si="3"/>
        <v>12</v>
      </c>
      <c r="AA41" s="40">
        <f t="shared" si="3"/>
        <v>12</v>
      </c>
      <c r="AB41" s="63">
        <f t="shared" si="3"/>
        <v>13</v>
      </c>
      <c r="AC41" s="44">
        <f t="shared" si="2"/>
        <v>12.333333333333334</v>
      </c>
      <c r="AD41" s="12">
        <v>0</v>
      </c>
      <c r="AE41" s="12">
        <f>STDEV(Z41:AA41)</f>
        <v>0</v>
      </c>
      <c r="AF41" s="12"/>
      <c r="AG41" s="12"/>
      <c r="AH41" s="12"/>
    </row>
    <row r="42" spans="1:34" ht="150" x14ac:dyDescent="0.2">
      <c r="A42" s="38" t="s">
        <v>550</v>
      </c>
      <c r="B42" s="39" t="s">
        <v>1313</v>
      </c>
      <c r="C42" s="40" t="s">
        <v>206</v>
      </c>
      <c r="D42" s="40" t="s">
        <v>40</v>
      </c>
      <c r="E42" s="40" t="s">
        <v>28</v>
      </c>
      <c r="F42" s="40">
        <v>27667119</v>
      </c>
      <c r="G42" s="40" t="s">
        <v>447</v>
      </c>
      <c r="H42" s="41" t="s">
        <v>133</v>
      </c>
      <c r="I42" s="42" t="s">
        <v>766</v>
      </c>
      <c r="J42" s="63" t="s">
        <v>453</v>
      </c>
      <c r="K42" s="43"/>
      <c r="L42" s="43"/>
      <c r="M42" s="43"/>
      <c r="N42" s="50">
        <v>5</v>
      </c>
      <c r="O42" s="42">
        <v>3</v>
      </c>
      <c r="P42" s="63">
        <v>4</v>
      </c>
      <c r="Q42" s="41">
        <v>5</v>
      </c>
      <c r="R42" s="42">
        <v>5</v>
      </c>
      <c r="S42" s="63">
        <v>4</v>
      </c>
      <c r="T42" s="41">
        <v>5</v>
      </c>
      <c r="U42" s="42">
        <v>4</v>
      </c>
      <c r="V42" s="63">
        <v>3</v>
      </c>
      <c r="W42" s="41">
        <v>4</v>
      </c>
      <c r="X42" s="42">
        <v>4</v>
      </c>
      <c r="Y42" s="63">
        <v>2</v>
      </c>
      <c r="Z42" s="41">
        <f t="shared" si="3"/>
        <v>19</v>
      </c>
      <c r="AA42" s="40">
        <f t="shared" si="3"/>
        <v>16</v>
      </c>
      <c r="AB42" s="63">
        <f t="shared" si="3"/>
        <v>13</v>
      </c>
      <c r="AC42" s="44">
        <f t="shared" si="2"/>
        <v>16</v>
      </c>
      <c r="AD42" s="12">
        <v>3</v>
      </c>
      <c r="AE42" s="12">
        <f>STDEV(AA42:AB42)</f>
        <v>2.1213203435596424</v>
      </c>
      <c r="AF42" s="12"/>
      <c r="AG42" s="12"/>
      <c r="AH42" s="12"/>
    </row>
    <row r="43" spans="1:34" ht="105" x14ac:dyDescent="0.2">
      <c r="A43" s="38" t="s">
        <v>1314</v>
      </c>
      <c r="B43" s="39" t="s">
        <v>1315</v>
      </c>
      <c r="C43" s="40" t="s">
        <v>605</v>
      </c>
      <c r="D43" s="40" t="s">
        <v>40</v>
      </c>
      <c r="E43" s="40" t="s">
        <v>28</v>
      </c>
      <c r="F43" s="40">
        <v>27639454</v>
      </c>
      <c r="G43" s="40" t="s">
        <v>447</v>
      </c>
      <c r="H43" s="41" t="s">
        <v>133</v>
      </c>
      <c r="I43" s="42" t="s">
        <v>766</v>
      </c>
      <c r="J43" s="63" t="s">
        <v>453</v>
      </c>
      <c r="K43" s="43"/>
      <c r="L43" s="43"/>
      <c r="M43" s="43"/>
      <c r="N43" s="41">
        <v>3</v>
      </c>
      <c r="O43" s="54">
        <v>2</v>
      </c>
      <c r="P43" s="64">
        <v>3</v>
      </c>
      <c r="Q43" s="41">
        <v>4</v>
      </c>
      <c r="R43" s="42">
        <v>5</v>
      </c>
      <c r="S43" s="63">
        <v>3</v>
      </c>
      <c r="T43" s="41">
        <v>2</v>
      </c>
      <c r="U43" s="42">
        <v>4</v>
      </c>
      <c r="V43" s="63">
        <v>3</v>
      </c>
      <c r="W43" s="41">
        <v>5</v>
      </c>
      <c r="X43" s="42">
        <v>4</v>
      </c>
      <c r="Y43" s="63">
        <v>4</v>
      </c>
      <c r="Z43" s="41">
        <f t="shared" si="3"/>
        <v>14</v>
      </c>
      <c r="AA43" s="40">
        <f t="shared" si="3"/>
        <v>15</v>
      </c>
      <c r="AB43" s="63">
        <f t="shared" si="3"/>
        <v>13</v>
      </c>
      <c r="AC43" s="44">
        <f t="shared" si="2"/>
        <v>14</v>
      </c>
      <c r="AD43" s="12">
        <v>1</v>
      </c>
      <c r="AE43" s="12">
        <f>STDEV(Z43:AA43)</f>
        <v>0.70710678118654757</v>
      </c>
      <c r="AF43" s="12"/>
      <c r="AG43" s="12"/>
      <c r="AH43" s="12"/>
    </row>
    <row r="44" spans="1:34" ht="271" x14ac:dyDescent="0.2">
      <c r="A44" s="48" t="s">
        <v>1316</v>
      </c>
      <c r="B44" s="49" t="s">
        <v>1317</v>
      </c>
      <c r="C44" s="40" t="s">
        <v>1318</v>
      </c>
      <c r="D44" s="40" t="s">
        <v>27</v>
      </c>
      <c r="E44" s="40" t="s">
        <v>28</v>
      </c>
      <c r="F44" s="55">
        <v>27890305</v>
      </c>
      <c r="G44" s="40" t="s">
        <v>447</v>
      </c>
      <c r="H44" s="41" t="s">
        <v>256</v>
      </c>
      <c r="I44" s="42" t="s">
        <v>347</v>
      </c>
      <c r="J44" s="63" t="s">
        <v>448</v>
      </c>
      <c r="K44" s="43"/>
      <c r="L44" s="43"/>
      <c r="M44" s="43"/>
      <c r="N44" s="41">
        <v>3</v>
      </c>
      <c r="O44" s="42">
        <v>3</v>
      </c>
      <c r="P44" s="63">
        <v>1</v>
      </c>
      <c r="Q44" s="41">
        <v>5</v>
      </c>
      <c r="R44" s="42">
        <v>5</v>
      </c>
      <c r="S44" s="63">
        <v>5</v>
      </c>
      <c r="T44" s="41">
        <v>1</v>
      </c>
      <c r="U44" s="42">
        <v>4</v>
      </c>
      <c r="V44" s="63">
        <v>3</v>
      </c>
      <c r="W44" s="41">
        <v>3</v>
      </c>
      <c r="X44" s="42">
        <v>5</v>
      </c>
      <c r="Y44" s="63">
        <v>3</v>
      </c>
      <c r="Z44" s="41">
        <f t="shared" si="3"/>
        <v>12</v>
      </c>
      <c r="AA44" s="40">
        <f t="shared" si="3"/>
        <v>17</v>
      </c>
      <c r="AB44" s="63">
        <f t="shared" si="3"/>
        <v>12</v>
      </c>
      <c r="AC44" s="44">
        <f t="shared" si="2"/>
        <v>13.666666666666666</v>
      </c>
      <c r="AD44" s="12">
        <v>0</v>
      </c>
      <c r="AE44" s="12">
        <f>STDEV(Z44, AB44)</f>
        <v>0</v>
      </c>
      <c r="AF44" s="12"/>
      <c r="AG44" s="12"/>
      <c r="AH44" s="12"/>
    </row>
    <row r="45" spans="1:34" ht="270" x14ac:dyDescent="0.2">
      <c r="A45" s="38" t="s">
        <v>1319</v>
      </c>
      <c r="B45" s="39" t="s">
        <v>1320</v>
      </c>
      <c r="C45" s="40" t="s">
        <v>840</v>
      </c>
      <c r="D45" s="40" t="s">
        <v>27</v>
      </c>
      <c r="E45" s="40" t="s">
        <v>28</v>
      </c>
      <c r="F45" s="40">
        <v>27918864</v>
      </c>
      <c r="G45" s="40" t="s">
        <v>447</v>
      </c>
      <c r="H45" s="41" t="s">
        <v>30</v>
      </c>
      <c r="I45" s="42" t="s">
        <v>137</v>
      </c>
      <c r="J45" s="63" t="s">
        <v>448</v>
      </c>
      <c r="K45" s="43"/>
      <c r="L45" s="43"/>
      <c r="M45" s="43"/>
      <c r="N45" s="41">
        <v>2</v>
      </c>
      <c r="O45" s="42">
        <v>3</v>
      </c>
      <c r="P45" s="63">
        <v>1</v>
      </c>
      <c r="Q45" s="41">
        <v>1</v>
      </c>
      <c r="R45" s="42">
        <v>2</v>
      </c>
      <c r="S45" s="63">
        <v>1</v>
      </c>
      <c r="T45" s="41">
        <v>4</v>
      </c>
      <c r="U45" s="42">
        <v>5</v>
      </c>
      <c r="V45" s="63">
        <v>5</v>
      </c>
      <c r="W45" s="41">
        <v>1</v>
      </c>
      <c r="X45" s="42">
        <v>2</v>
      </c>
      <c r="Y45" s="63">
        <v>3</v>
      </c>
      <c r="Z45" s="41">
        <f t="shared" si="3"/>
        <v>8</v>
      </c>
      <c r="AA45" s="40">
        <f t="shared" si="3"/>
        <v>12</v>
      </c>
      <c r="AB45" s="63">
        <f t="shared" si="3"/>
        <v>10</v>
      </c>
      <c r="AC45" s="44">
        <f t="shared" si="2"/>
        <v>10</v>
      </c>
      <c r="AD45" s="12">
        <v>2</v>
      </c>
      <c r="AE45" s="12">
        <f>STDEV(AA45:AB45)</f>
        <v>1.4142135623730951</v>
      </c>
      <c r="AF45" s="12"/>
      <c r="AG45" s="12"/>
      <c r="AH45" s="12"/>
    </row>
    <row r="46" spans="1:34" ht="195" x14ac:dyDescent="0.2">
      <c r="A46" s="48" t="s">
        <v>1321</v>
      </c>
      <c r="B46" s="39" t="s">
        <v>1322</v>
      </c>
      <c r="C46" s="40" t="s">
        <v>1323</v>
      </c>
      <c r="D46" s="40" t="s">
        <v>254</v>
      </c>
      <c r="E46" s="40" t="s">
        <v>28</v>
      </c>
      <c r="F46" s="40">
        <v>27805562</v>
      </c>
      <c r="G46" s="40" t="s">
        <v>447</v>
      </c>
      <c r="H46" s="41" t="s">
        <v>453</v>
      </c>
      <c r="I46" s="42" t="s">
        <v>910</v>
      </c>
      <c r="J46" s="63" t="s">
        <v>762</v>
      </c>
      <c r="K46" s="43"/>
      <c r="L46" s="43"/>
      <c r="M46" s="43"/>
      <c r="N46" s="41">
        <v>4</v>
      </c>
      <c r="O46" s="42">
        <v>2</v>
      </c>
      <c r="P46" s="63">
        <v>2</v>
      </c>
      <c r="Q46" s="41">
        <v>3</v>
      </c>
      <c r="R46" s="42">
        <v>2</v>
      </c>
      <c r="S46" s="63">
        <v>5</v>
      </c>
      <c r="T46" s="41">
        <v>3</v>
      </c>
      <c r="U46" s="42">
        <v>2</v>
      </c>
      <c r="V46" s="63">
        <v>2</v>
      </c>
      <c r="W46" s="41">
        <v>4</v>
      </c>
      <c r="X46" s="42">
        <v>2</v>
      </c>
      <c r="Y46" s="63">
        <v>3</v>
      </c>
      <c r="Z46" s="41">
        <f t="shared" si="3"/>
        <v>14</v>
      </c>
      <c r="AA46" s="40">
        <f t="shared" si="3"/>
        <v>8</v>
      </c>
      <c r="AB46" s="63">
        <f t="shared" si="3"/>
        <v>12</v>
      </c>
      <c r="AC46" s="44">
        <f t="shared" si="2"/>
        <v>11.333333333333334</v>
      </c>
      <c r="AD46" s="12">
        <v>2</v>
      </c>
      <c r="AE46" s="12">
        <f>STDEV(Z46, AB46)</f>
        <v>1.4142135623730951</v>
      </c>
      <c r="AF46" s="12"/>
      <c r="AG46" s="12"/>
      <c r="AH46" s="12"/>
    </row>
    <row r="47" spans="1:34" ht="150" x14ac:dyDescent="0.2">
      <c r="A47" s="48" t="s">
        <v>1324</v>
      </c>
      <c r="B47" s="39" t="s">
        <v>1325</v>
      </c>
      <c r="C47" s="40" t="s">
        <v>140</v>
      </c>
      <c r="D47" s="40" t="s">
        <v>40</v>
      </c>
      <c r="E47" s="40" t="s">
        <v>28</v>
      </c>
      <c r="F47" s="40">
        <v>27879459</v>
      </c>
      <c r="G47" s="40" t="s">
        <v>447</v>
      </c>
      <c r="H47" s="41" t="s">
        <v>347</v>
      </c>
      <c r="I47" s="42" t="s">
        <v>269</v>
      </c>
      <c r="J47" s="63" t="s">
        <v>448</v>
      </c>
      <c r="K47" s="43"/>
      <c r="L47" s="43"/>
      <c r="M47" s="43"/>
      <c r="N47" s="41">
        <v>3</v>
      </c>
      <c r="O47" s="54">
        <v>2</v>
      </c>
      <c r="P47" s="64">
        <v>1</v>
      </c>
      <c r="Q47" s="41">
        <v>3</v>
      </c>
      <c r="R47" s="42">
        <v>3</v>
      </c>
      <c r="S47" s="63">
        <v>1</v>
      </c>
      <c r="T47" s="41">
        <v>1</v>
      </c>
      <c r="U47" s="42">
        <v>0</v>
      </c>
      <c r="V47" s="63">
        <v>0</v>
      </c>
      <c r="W47" s="41">
        <v>1</v>
      </c>
      <c r="X47" s="42">
        <v>4</v>
      </c>
      <c r="Y47" s="63">
        <v>3</v>
      </c>
      <c r="Z47" s="41">
        <f t="shared" si="3"/>
        <v>8</v>
      </c>
      <c r="AA47" s="40">
        <f t="shared" si="3"/>
        <v>9</v>
      </c>
      <c r="AB47" s="63">
        <f t="shared" si="3"/>
        <v>5</v>
      </c>
      <c r="AC47" s="44">
        <f t="shared" si="2"/>
        <v>7.333333333333333</v>
      </c>
      <c r="AD47" s="12">
        <v>1</v>
      </c>
      <c r="AE47" s="12">
        <f>STDEV(Z47:AA47)</f>
        <v>0.70710678118654757</v>
      </c>
      <c r="AF47" s="12"/>
      <c r="AG47" s="12"/>
      <c r="AH47" s="12"/>
    </row>
    <row r="48" spans="1:34" ht="195" x14ac:dyDescent="0.2">
      <c r="A48" s="38" t="s">
        <v>1326</v>
      </c>
      <c r="B48" s="39" t="s">
        <v>1327</v>
      </c>
      <c r="C48" s="40" t="s">
        <v>479</v>
      </c>
      <c r="D48" s="40" t="s">
        <v>36</v>
      </c>
      <c r="E48" s="40" t="s">
        <v>28</v>
      </c>
      <c r="F48" s="40">
        <v>27810881</v>
      </c>
      <c r="G48" s="40" t="s">
        <v>447</v>
      </c>
      <c r="H48" s="41" t="s">
        <v>133</v>
      </c>
      <c r="I48" s="42" t="s">
        <v>766</v>
      </c>
      <c r="J48" s="63" t="s">
        <v>453</v>
      </c>
      <c r="K48" s="43"/>
      <c r="L48" s="43"/>
      <c r="M48" s="43"/>
      <c r="N48" s="41">
        <v>5</v>
      </c>
      <c r="O48" s="42">
        <v>2</v>
      </c>
      <c r="P48" s="63">
        <v>3</v>
      </c>
      <c r="Q48" s="41">
        <v>5</v>
      </c>
      <c r="R48" s="42">
        <v>5</v>
      </c>
      <c r="S48" s="63">
        <v>4</v>
      </c>
      <c r="T48" s="41">
        <v>5</v>
      </c>
      <c r="U48" s="42">
        <v>4</v>
      </c>
      <c r="V48" s="63">
        <v>4</v>
      </c>
      <c r="W48" s="41">
        <v>5</v>
      </c>
      <c r="X48" s="42">
        <v>4</v>
      </c>
      <c r="Y48" s="63">
        <v>4</v>
      </c>
      <c r="Z48" s="41">
        <f t="shared" si="3"/>
        <v>20</v>
      </c>
      <c r="AA48" s="40">
        <f t="shared" si="3"/>
        <v>15</v>
      </c>
      <c r="AB48" s="63">
        <f t="shared" si="3"/>
        <v>15</v>
      </c>
      <c r="AC48" s="44">
        <f t="shared" si="2"/>
        <v>16.666666666666668</v>
      </c>
      <c r="AD48" s="12">
        <v>0</v>
      </c>
      <c r="AE48" s="12">
        <f>STDEV(AA48:AB48)</f>
        <v>0</v>
      </c>
      <c r="AF48" s="12"/>
      <c r="AG48" s="12"/>
      <c r="AH48" s="12"/>
    </row>
    <row r="49" spans="1:34" ht="166" x14ac:dyDescent="0.2">
      <c r="A49" s="48" t="s">
        <v>1328</v>
      </c>
      <c r="B49" s="49" t="s">
        <v>1329</v>
      </c>
      <c r="C49" s="40" t="s">
        <v>299</v>
      </c>
      <c r="D49" s="40" t="s">
        <v>36</v>
      </c>
      <c r="E49" s="40" t="s">
        <v>28</v>
      </c>
      <c r="F49" s="40">
        <v>27884856</v>
      </c>
      <c r="G49" s="40" t="s">
        <v>447</v>
      </c>
      <c r="H49" s="41" t="s">
        <v>256</v>
      </c>
      <c r="I49" s="42" t="s">
        <v>347</v>
      </c>
      <c r="J49" s="63" t="s">
        <v>448</v>
      </c>
      <c r="K49" s="43"/>
      <c r="L49" s="43"/>
      <c r="M49" s="43"/>
      <c r="N49" s="41">
        <v>3</v>
      </c>
      <c r="O49" s="42">
        <v>3</v>
      </c>
      <c r="P49" s="63">
        <v>1</v>
      </c>
      <c r="Q49" s="41">
        <v>4</v>
      </c>
      <c r="R49" s="42">
        <v>3</v>
      </c>
      <c r="S49" s="63">
        <v>4</v>
      </c>
      <c r="T49" s="41">
        <v>5</v>
      </c>
      <c r="U49" s="42">
        <v>5</v>
      </c>
      <c r="V49" s="63">
        <v>3</v>
      </c>
      <c r="W49" s="41">
        <v>3</v>
      </c>
      <c r="X49" s="42">
        <v>5</v>
      </c>
      <c r="Y49" s="63">
        <v>3</v>
      </c>
      <c r="Z49" s="41">
        <f t="shared" si="3"/>
        <v>15</v>
      </c>
      <c r="AA49" s="40">
        <f t="shared" si="3"/>
        <v>16</v>
      </c>
      <c r="AB49" s="63">
        <f t="shared" si="3"/>
        <v>11</v>
      </c>
      <c r="AC49" s="44">
        <f t="shared" si="2"/>
        <v>14</v>
      </c>
      <c r="AD49" s="12">
        <v>1</v>
      </c>
      <c r="AE49" s="12">
        <f>STDEV(Z49:AA49)</f>
        <v>0.70710678118654757</v>
      </c>
      <c r="AF49" s="12"/>
      <c r="AG49" s="12"/>
      <c r="AH49" s="12"/>
    </row>
    <row r="50" spans="1:34" ht="301" x14ac:dyDescent="0.2">
      <c r="A50" s="48" t="s">
        <v>1330</v>
      </c>
      <c r="B50" s="49" t="s">
        <v>1331</v>
      </c>
      <c r="C50" s="40" t="s">
        <v>689</v>
      </c>
      <c r="D50" s="42" t="s">
        <v>27</v>
      </c>
      <c r="E50" s="40" t="s">
        <v>28</v>
      </c>
      <c r="F50" s="40">
        <v>27882866</v>
      </c>
      <c r="G50" s="40" t="s">
        <v>447</v>
      </c>
      <c r="H50" s="41" t="s">
        <v>256</v>
      </c>
      <c r="I50" s="42" t="s">
        <v>347</v>
      </c>
      <c r="J50" s="63" t="s">
        <v>448</v>
      </c>
      <c r="K50" s="43"/>
      <c r="L50" s="43"/>
      <c r="M50" s="43"/>
      <c r="N50" s="41">
        <v>3</v>
      </c>
      <c r="O50" s="42">
        <v>5</v>
      </c>
      <c r="P50" s="63">
        <v>1</v>
      </c>
      <c r="Q50" s="41">
        <v>5</v>
      </c>
      <c r="R50" s="42">
        <v>5</v>
      </c>
      <c r="S50" s="63">
        <v>5</v>
      </c>
      <c r="T50" s="41">
        <v>3</v>
      </c>
      <c r="U50" s="42">
        <v>3</v>
      </c>
      <c r="V50" s="63">
        <v>3</v>
      </c>
      <c r="W50" s="41">
        <v>4</v>
      </c>
      <c r="X50" s="42">
        <v>5</v>
      </c>
      <c r="Y50" s="63">
        <v>2</v>
      </c>
      <c r="Z50" s="41">
        <f t="shared" si="3"/>
        <v>15</v>
      </c>
      <c r="AA50" s="40">
        <f t="shared" si="3"/>
        <v>18</v>
      </c>
      <c r="AB50" s="63">
        <f t="shared" si="3"/>
        <v>11</v>
      </c>
      <c r="AC50" s="44">
        <f t="shared" si="2"/>
        <v>14.666666666666666</v>
      </c>
      <c r="AD50" s="12">
        <v>3</v>
      </c>
      <c r="AE50" s="12">
        <f>STDEV(Z50:AA50)</f>
        <v>2.1213203435596424</v>
      </c>
      <c r="AF50" s="12"/>
      <c r="AG50" s="12"/>
      <c r="AH50" s="12"/>
    </row>
    <row r="51" spans="1:34" ht="195" x14ac:dyDescent="0.2">
      <c r="A51" s="38" t="s">
        <v>1332</v>
      </c>
      <c r="B51" s="39" t="s">
        <v>1333</v>
      </c>
      <c r="C51" s="40" t="s">
        <v>1334</v>
      </c>
      <c r="D51" s="42" t="s">
        <v>40</v>
      </c>
      <c r="E51" s="40" t="s">
        <v>28</v>
      </c>
      <c r="F51" s="40">
        <v>27919225</v>
      </c>
      <c r="G51" s="40" t="s">
        <v>447</v>
      </c>
      <c r="H51" s="41" t="s">
        <v>30</v>
      </c>
      <c r="I51" s="42" t="s">
        <v>137</v>
      </c>
      <c r="J51" s="63" t="s">
        <v>448</v>
      </c>
      <c r="K51" s="43"/>
      <c r="L51" s="43"/>
      <c r="M51" s="43"/>
      <c r="N51" s="41">
        <v>3</v>
      </c>
      <c r="O51" s="42">
        <v>3</v>
      </c>
      <c r="P51" s="63">
        <v>3</v>
      </c>
      <c r="Q51" s="41">
        <v>5</v>
      </c>
      <c r="R51" s="42">
        <v>5</v>
      </c>
      <c r="S51" s="63">
        <v>4</v>
      </c>
      <c r="T51" s="41">
        <v>3</v>
      </c>
      <c r="U51" s="42">
        <v>5</v>
      </c>
      <c r="V51" s="63">
        <v>3</v>
      </c>
      <c r="W51" s="41">
        <v>1</v>
      </c>
      <c r="X51" s="42">
        <v>1</v>
      </c>
      <c r="Y51" s="63">
        <v>3</v>
      </c>
      <c r="Z51" s="41">
        <f t="shared" si="3"/>
        <v>12</v>
      </c>
      <c r="AA51" s="40">
        <f t="shared" si="3"/>
        <v>14</v>
      </c>
      <c r="AB51" s="63">
        <f t="shared" si="3"/>
        <v>13</v>
      </c>
      <c r="AC51" s="44">
        <f t="shared" si="2"/>
        <v>13</v>
      </c>
      <c r="AD51" s="12">
        <v>1</v>
      </c>
      <c r="AE51" s="12">
        <f>STDEV(Z51, AB51)</f>
        <v>0.70710678118654757</v>
      </c>
      <c r="AF51" s="12"/>
      <c r="AG51" s="12"/>
      <c r="AH51" s="12"/>
    </row>
    <row r="52" spans="1:34" ht="180" x14ac:dyDescent="0.2">
      <c r="A52" s="1" t="s">
        <v>1347</v>
      </c>
      <c r="B52" s="11" t="s">
        <v>1348</v>
      </c>
      <c r="C52" s="8" t="s">
        <v>1261</v>
      </c>
      <c r="D52" s="8" t="s">
        <v>27</v>
      </c>
      <c r="E52" s="8" t="s">
        <v>210</v>
      </c>
      <c r="F52" s="8">
        <v>27917306</v>
      </c>
      <c r="G52" s="9" t="s">
        <v>447</v>
      </c>
      <c r="H52" s="3" t="s">
        <v>30</v>
      </c>
      <c r="I52" s="9" t="s">
        <v>137</v>
      </c>
      <c r="J52" s="65" t="s">
        <v>448</v>
      </c>
      <c r="K52" s="3">
        <v>4</v>
      </c>
      <c r="L52" s="9">
        <v>5</v>
      </c>
      <c r="M52" s="65">
        <v>5</v>
      </c>
      <c r="N52" s="3">
        <v>2</v>
      </c>
      <c r="O52" s="9">
        <v>1</v>
      </c>
      <c r="P52" s="65">
        <v>0</v>
      </c>
      <c r="Q52" s="14"/>
      <c r="R52" s="14"/>
      <c r="S52" s="14"/>
      <c r="T52" s="3">
        <v>5</v>
      </c>
      <c r="U52" s="9">
        <v>5</v>
      </c>
      <c r="V52" s="65">
        <v>3</v>
      </c>
      <c r="W52" s="3">
        <v>4</v>
      </c>
      <c r="X52" s="9">
        <v>4</v>
      </c>
      <c r="Y52" s="65">
        <v>3</v>
      </c>
      <c r="Z52" s="3">
        <f>K52+N52+T52+W52</f>
        <v>15</v>
      </c>
      <c r="AA52" s="8">
        <f>L52+O52+U52+X52</f>
        <v>15</v>
      </c>
      <c r="AB52" s="65">
        <f>M52+P52+V52+Y52</f>
        <v>11</v>
      </c>
      <c r="AC52" s="56">
        <f>AVERAGE(Z52:AB52)</f>
        <v>13.666666666666666</v>
      </c>
      <c r="AD52" s="12">
        <v>0</v>
      </c>
      <c r="AE52" s="12">
        <f>STDEV(Z52:AA52)</f>
        <v>0</v>
      </c>
      <c r="AF52" s="12"/>
      <c r="AG52" s="12"/>
      <c r="AH52" s="12"/>
    </row>
    <row r="53" spans="1:34" ht="105" x14ac:dyDescent="0.2">
      <c r="A53" s="6" t="s">
        <v>1349</v>
      </c>
      <c r="B53" s="11" t="s">
        <v>1350</v>
      </c>
      <c r="C53" s="8" t="s">
        <v>1351</v>
      </c>
      <c r="D53" s="8" t="s">
        <v>36</v>
      </c>
      <c r="E53" s="8" t="s">
        <v>210</v>
      </c>
      <c r="F53" s="8">
        <v>27906856</v>
      </c>
      <c r="G53" s="9" t="s">
        <v>447</v>
      </c>
      <c r="H53" s="3" t="s">
        <v>90</v>
      </c>
      <c r="I53" s="9" t="s">
        <v>29</v>
      </c>
      <c r="J53" s="65" t="s">
        <v>448</v>
      </c>
      <c r="K53" s="3">
        <v>5</v>
      </c>
      <c r="L53" s="8">
        <v>3</v>
      </c>
      <c r="M53" s="65">
        <v>4</v>
      </c>
      <c r="N53" s="3">
        <v>0</v>
      </c>
      <c r="O53" s="8">
        <v>0</v>
      </c>
      <c r="P53" s="65">
        <v>0</v>
      </c>
      <c r="Q53" s="14"/>
      <c r="R53" s="14"/>
      <c r="S53" s="14"/>
      <c r="T53" s="3">
        <v>4</v>
      </c>
      <c r="U53" s="8">
        <v>0</v>
      </c>
      <c r="V53" s="65">
        <v>0</v>
      </c>
      <c r="W53" s="3">
        <v>2</v>
      </c>
      <c r="X53" s="8">
        <v>1</v>
      </c>
      <c r="Y53" s="65">
        <v>1</v>
      </c>
      <c r="Z53" s="3">
        <f t="shared" ref="Z53:AB63" si="4">K53+N53+T53+W53</f>
        <v>11</v>
      </c>
      <c r="AA53" s="8">
        <f t="shared" si="4"/>
        <v>4</v>
      </c>
      <c r="AB53" s="65">
        <f t="shared" si="4"/>
        <v>5</v>
      </c>
      <c r="AC53" s="56">
        <f t="shared" ref="AC53:AC63" si="5">AVERAGE(Z53:AB53)</f>
        <v>6.666666666666667</v>
      </c>
      <c r="AD53" s="12">
        <v>1</v>
      </c>
      <c r="AE53" s="12">
        <f>STDEV(AA53:AB53)</f>
        <v>0.70710678118654757</v>
      </c>
      <c r="AF53" s="12"/>
      <c r="AG53" s="12"/>
      <c r="AH53" s="12"/>
    </row>
    <row r="54" spans="1:34" ht="180" x14ac:dyDescent="0.2">
      <c r="A54" s="6" t="s">
        <v>1352</v>
      </c>
      <c r="B54" s="11" t="s">
        <v>1353</v>
      </c>
      <c r="C54" s="8" t="s">
        <v>479</v>
      </c>
      <c r="D54" s="8" t="s">
        <v>36</v>
      </c>
      <c r="E54" s="8" t="s">
        <v>210</v>
      </c>
      <c r="F54" s="8">
        <v>27821501</v>
      </c>
      <c r="G54" s="9" t="s">
        <v>447</v>
      </c>
      <c r="H54" s="3" t="s">
        <v>452</v>
      </c>
      <c r="I54" s="9" t="s">
        <v>453</v>
      </c>
      <c r="J54" s="65" t="s">
        <v>624</v>
      </c>
      <c r="K54" s="3">
        <v>4</v>
      </c>
      <c r="L54" s="9">
        <v>3</v>
      </c>
      <c r="M54" s="65">
        <v>2</v>
      </c>
      <c r="N54" s="3">
        <v>1</v>
      </c>
      <c r="O54" s="9">
        <v>3</v>
      </c>
      <c r="P54" s="65">
        <v>0</v>
      </c>
      <c r="Q54" s="14"/>
      <c r="R54" s="14"/>
      <c r="S54" s="14"/>
      <c r="T54" s="3">
        <v>3</v>
      </c>
      <c r="U54" s="9">
        <v>3</v>
      </c>
      <c r="V54" s="65">
        <v>1</v>
      </c>
      <c r="W54" s="3">
        <v>3</v>
      </c>
      <c r="X54" s="9">
        <v>3</v>
      </c>
      <c r="Y54" s="65">
        <v>1</v>
      </c>
      <c r="Z54" s="3">
        <f t="shared" si="4"/>
        <v>11</v>
      </c>
      <c r="AA54" s="8">
        <f t="shared" si="4"/>
        <v>12</v>
      </c>
      <c r="AB54" s="65">
        <f t="shared" si="4"/>
        <v>4</v>
      </c>
      <c r="AC54" s="56">
        <f t="shared" si="5"/>
        <v>9</v>
      </c>
      <c r="AD54" s="12">
        <v>1</v>
      </c>
      <c r="AE54" s="12">
        <f>STDEV(Z54:AA54)</f>
        <v>0.70710678118654757</v>
      </c>
      <c r="AF54" s="12"/>
      <c r="AG54" s="12"/>
      <c r="AH54" s="12"/>
    </row>
    <row r="55" spans="1:34" ht="180" x14ac:dyDescent="0.2">
      <c r="A55" s="1" t="s">
        <v>1354</v>
      </c>
      <c r="B55" s="57" t="s">
        <v>1355</v>
      </c>
      <c r="C55" s="9" t="s">
        <v>1299</v>
      </c>
      <c r="D55" s="9" t="s">
        <v>40</v>
      </c>
      <c r="E55" s="9" t="s">
        <v>210</v>
      </c>
      <c r="F55" s="9">
        <v>26830306</v>
      </c>
      <c r="G55" s="9" t="s">
        <v>447</v>
      </c>
      <c r="H55" s="3" t="s">
        <v>453</v>
      </c>
      <c r="I55" s="9" t="s">
        <v>766</v>
      </c>
      <c r="J55" s="65" t="s">
        <v>762</v>
      </c>
      <c r="K55" s="3">
        <v>3</v>
      </c>
      <c r="L55" s="9">
        <v>5</v>
      </c>
      <c r="M55" s="65">
        <v>5</v>
      </c>
      <c r="N55" s="3">
        <v>4</v>
      </c>
      <c r="O55" s="9">
        <v>4</v>
      </c>
      <c r="P55" s="65">
        <v>3</v>
      </c>
      <c r="Q55" s="14"/>
      <c r="R55" s="14"/>
      <c r="S55" s="14"/>
      <c r="T55" s="3">
        <v>4</v>
      </c>
      <c r="U55" s="9">
        <v>4</v>
      </c>
      <c r="V55" s="65">
        <v>5</v>
      </c>
      <c r="W55" s="3">
        <v>4</v>
      </c>
      <c r="X55" s="9">
        <v>4</v>
      </c>
      <c r="Y55" s="65">
        <v>4</v>
      </c>
      <c r="Z55" s="3">
        <f t="shared" si="4"/>
        <v>15</v>
      </c>
      <c r="AA55" s="8">
        <f t="shared" si="4"/>
        <v>17</v>
      </c>
      <c r="AB55" s="65">
        <f t="shared" si="4"/>
        <v>17</v>
      </c>
      <c r="AC55" s="56">
        <f t="shared" si="5"/>
        <v>16.333333333333332</v>
      </c>
      <c r="AD55" s="12">
        <v>0</v>
      </c>
      <c r="AE55" s="12">
        <f>STDEV(AA55:AB55)</f>
        <v>0</v>
      </c>
      <c r="AF55" s="12"/>
      <c r="AG55" s="12"/>
      <c r="AH55" s="12"/>
    </row>
    <row r="56" spans="1:34" ht="328" x14ac:dyDescent="0.2">
      <c r="A56" s="6" t="s">
        <v>1356</v>
      </c>
      <c r="B56" s="58" t="s">
        <v>1357</v>
      </c>
      <c r="C56" s="8" t="s">
        <v>1358</v>
      </c>
      <c r="D56" s="8" t="s">
        <v>40</v>
      </c>
      <c r="E56" s="8" t="s">
        <v>210</v>
      </c>
      <c r="F56" s="8">
        <v>27884311</v>
      </c>
      <c r="G56" s="9" t="s">
        <v>447</v>
      </c>
      <c r="H56" s="3" t="s">
        <v>256</v>
      </c>
      <c r="I56" s="9" t="s">
        <v>347</v>
      </c>
      <c r="J56" s="65" t="s">
        <v>448</v>
      </c>
      <c r="K56" s="3">
        <v>5</v>
      </c>
      <c r="L56" s="9">
        <v>5</v>
      </c>
      <c r="M56" s="65">
        <v>5</v>
      </c>
      <c r="N56" s="3">
        <v>0</v>
      </c>
      <c r="O56" s="9">
        <v>2</v>
      </c>
      <c r="P56" s="65">
        <v>0</v>
      </c>
      <c r="Q56" s="14"/>
      <c r="R56" s="14"/>
      <c r="S56" s="14"/>
      <c r="T56" s="3">
        <v>4</v>
      </c>
      <c r="U56" s="9">
        <v>4</v>
      </c>
      <c r="V56" s="65">
        <v>4</v>
      </c>
      <c r="W56" s="3">
        <v>3</v>
      </c>
      <c r="X56" s="9">
        <v>4</v>
      </c>
      <c r="Y56" s="65">
        <v>3</v>
      </c>
      <c r="Z56" s="3">
        <f t="shared" si="4"/>
        <v>12</v>
      </c>
      <c r="AA56" s="8">
        <f t="shared" si="4"/>
        <v>15</v>
      </c>
      <c r="AB56" s="65">
        <f t="shared" si="4"/>
        <v>12</v>
      </c>
      <c r="AC56" s="56">
        <f t="shared" si="5"/>
        <v>13</v>
      </c>
      <c r="AD56" s="12">
        <v>0</v>
      </c>
      <c r="AE56" s="12">
        <f>STDEV(Z56, AB56)</f>
        <v>0</v>
      </c>
      <c r="AF56" s="12"/>
      <c r="AG56" s="12"/>
      <c r="AH56" s="12"/>
    </row>
    <row r="57" spans="1:34" ht="135" x14ac:dyDescent="0.2">
      <c r="A57" s="1" t="s">
        <v>1359</v>
      </c>
      <c r="B57" s="57" t="s">
        <v>1360</v>
      </c>
      <c r="C57" s="9" t="s">
        <v>35</v>
      </c>
      <c r="D57" s="9" t="s">
        <v>36</v>
      </c>
      <c r="E57" s="9" t="s">
        <v>210</v>
      </c>
      <c r="F57" s="9">
        <v>27824879</v>
      </c>
      <c r="G57" s="9" t="s">
        <v>447</v>
      </c>
      <c r="H57" s="9" t="s">
        <v>452</v>
      </c>
      <c r="I57" s="9" t="s">
        <v>453</v>
      </c>
      <c r="J57" s="9" t="s">
        <v>624</v>
      </c>
      <c r="K57" s="9">
        <v>5</v>
      </c>
      <c r="L57" s="9">
        <v>4</v>
      </c>
      <c r="M57" s="9"/>
      <c r="N57" s="17">
        <v>1</v>
      </c>
      <c r="O57" s="9">
        <v>4</v>
      </c>
      <c r="P57" s="9"/>
      <c r="Q57" s="9"/>
      <c r="R57" s="9"/>
      <c r="S57" s="9"/>
      <c r="T57" s="9">
        <v>3</v>
      </c>
      <c r="U57" s="9">
        <v>4</v>
      </c>
      <c r="V57" s="9"/>
      <c r="W57" s="9">
        <v>3</v>
      </c>
      <c r="X57" s="9">
        <v>4</v>
      </c>
      <c r="Y57" s="9"/>
      <c r="Z57" s="9">
        <f t="shared" si="4"/>
        <v>12</v>
      </c>
      <c r="AA57" s="9">
        <f t="shared" si="4"/>
        <v>16</v>
      </c>
      <c r="AB57" s="9">
        <f t="shared" si="4"/>
        <v>0</v>
      </c>
      <c r="AC57" s="67">
        <v>11</v>
      </c>
      <c r="AD57" s="66">
        <v>4</v>
      </c>
      <c r="AE57" s="66">
        <f>STDEV(Z57:AA57)</f>
        <v>2.8284271247461903</v>
      </c>
      <c r="AF57" s="12">
        <v>13</v>
      </c>
      <c r="AG57" s="12">
        <v>14</v>
      </c>
      <c r="AH57" s="12"/>
    </row>
    <row r="58" spans="1:34" ht="225" x14ac:dyDescent="0.2">
      <c r="A58" s="6" t="s">
        <v>1361</v>
      </c>
      <c r="B58" s="11" t="s">
        <v>428</v>
      </c>
      <c r="C58" s="8" t="s">
        <v>1362</v>
      </c>
      <c r="D58" s="8" t="s">
        <v>36</v>
      </c>
      <c r="E58" s="8" t="s">
        <v>210</v>
      </c>
      <c r="F58" s="8">
        <v>27277496</v>
      </c>
      <c r="G58" s="9" t="s">
        <v>447</v>
      </c>
      <c r="H58" s="3" t="s">
        <v>453</v>
      </c>
      <c r="I58" s="9" t="s">
        <v>910</v>
      </c>
      <c r="J58" s="65" t="s">
        <v>762</v>
      </c>
      <c r="K58" s="3">
        <v>4</v>
      </c>
      <c r="L58" s="9">
        <v>4</v>
      </c>
      <c r="M58" s="65">
        <v>5</v>
      </c>
      <c r="N58" s="15">
        <v>3</v>
      </c>
      <c r="O58" s="9">
        <v>0</v>
      </c>
      <c r="P58" s="65">
        <v>1</v>
      </c>
      <c r="Q58" s="14"/>
      <c r="R58" s="14"/>
      <c r="S58" s="14"/>
      <c r="T58" s="3">
        <v>3</v>
      </c>
      <c r="U58" s="9">
        <v>3</v>
      </c>
      <c r="V58" s="65">
        <v>5</v>
      </c>
      <c r="W58" s="3">
        <v>4</v>
      </c>
      <c r="X58" s="9">
        <v>3</v>
      </c>
      <c r="Y58" s="65">
        <v>3</v>
      </c>
      <c r="Z58" s="3">
        <f t="shared" si="4"/>
        <v>14</v>
      </c>
      <c r="AA58" s="8">
        <f t="shared" si="4"/>
        <v>10</v>
      </c>
      <c r="AB58" s="65">
        <f t="shared" si="4"/>
        <v>14</v>
      </c>
      <c r="AC58" s="56">
        <f t="shared" si="5"/>
        <v>12.666666666666666</v>
      </c>
      <c r="AD58" s="12">
        <v>0</v>
      </c>
      <c r="AE58" s="12">
        <f>STDEV(Z58, AB58)</f>
        <v>0</v>
      </c>
      <c r="AF58" s="12"/>
      <c r="AG58" s="12"/>
      <c r="AH58" s="12"/>
    </row>
    <row r="59" spans="1:34" ht="210" x14ac:dyDescent="0.2">
      <c r="A59" s="1" t="s">
        <v>1363</v>
      </c>
      <c r="B59" s="11" t="s">
        <v>1364</v>
      </c>
      <c r="C59" s="8" t="s">
        <v>1365</v>
      </c>
      <c r="D59" s="8" t="s">
        <v>40</v>
      </c>
      <c r="E59" s="8" t="s">
        <v>210</v>
      </c>
      <c r="F59" s="8">
        <v>27800461</v>
      </c>
      <c r="G59" s="9" t="s">
        <v>447</v>
      </c>
      <c r="H59" s="3" t="s">
        <v>910</v>
      </c>
      <c r="I59" s="9" t="s">
        <v>133</v>
      </c>
      <c r="J59" s="65" t="s">
        <v>453</v>
      </c>
      <c r="K59" s="3">
        <v>5</v>
      </c>
      <c r="L59" s="9">
        <v>5</v>
      </c>
      <c r="M59" s="65">
        <v>3</v>
      </c>
      <c r="N59" s="3">
        <v>5</v>
      </c>
      <c r="O59" s="9">
        <v>3</v>
      </c>
      <c r="P59" s="65">
        <v>3</v>
      </c>
      <c r="Q59" s="14"/>
      <c r="R59" s="14"/>
      <c r="S59" s="14"/>
      <c r="T59" s="3">
        <v>5</v>
      </c>
      <c r="U59" s="9">
        <v>5</v>
      </c>
      <c r="V59" s="65">
        <v>4</v>
      </c>
      <c r="W59" s="3">
        <v>4</v>
      </c>
      <c r="X59" s="9">
        <v>3</v>
      </c>
      <c r="Y59" s="65">
        <v>4</v>
      </c>
      <c r="Z59" s="3">
        <f t="shared" si="4"/>
        <v>19</v>
      </c>
      <c r="AA59" s="8">
        <f t="shared" si="4"/>
        <v>16</v>
      </c>
      <c r="AB59" s="65">
        <f t="shared" si="4"/>
        <v>14</v>
      </c>
      <c r="AC59" s="56">
        <f t="shared" si="5"/>
        <v>16.333333333333332</v>
      </c>
      <c r="AD59" s="12">
        <v>2</v>
      </c>
      <c r="AE59" s="12">
        <f>STDEV(AA59:AB59)</f>
        <v>1.4142135623730951</v>
      </c>
      <c r="AF59" s="12"/>
      <c r="AG59" s="12"/>
      <c r="AH59" s="12"/>
    </row>
    <row r="60" spans="1:34" ht="105" x14ac:dyDescent="0.2">
      <c r="A60" s="1" t="s">
        <v>1366</v>
      </c>
      <c r="B60" s="11" t="s">
        <v>1367</v>
      </c>
      <c r="C60" s="8" t="s">
        <v>1256</v>
      </c>
      <c r="D60" s="8" t="s">
        <v>254</v>
      </c>
      <c r="E60" s="8" t="s">
        <v>210</v>
      </c>
      <c r="F60" s="8">
        <v>27876900</v>
      </c>
      <c r="G60" s="9" t="s">
        <v>447</v>
      </c>
      <c r="H60" s="3" t="s">
        <v>347</v>
      </c>
      <c r="I60" s="8" t="s">
        <v>269</v>
      </c>
      <c r="J60" s="65" t="s">
        <v>448</v>
      </c>
      <c r="K60" s="3">
        <v>3</v>
      </c>
      <c r="L60" s="8">
        <v>5</v>
      </c>
      <c r="M60" s="65">
        <v>4</v>
      </c>
      <c r="N60" s="3">
        <v>0</v>
      </c>
      <c r="O60" s="8">
        <v>1</v>
      </c>
      <c r="P60" s="65">
        <v>0</v>
      </c>
      <c r="Q60" s="14"/>
      <c r="R60" s="14"/>
      <c r="S60" s="14"/>
      <c r="T60" s="3">
        <v>0</v>
      </c>
      <c r="U60" s="8">
        <v>2</v>
      </c>
      <c r="V60" s="65">
        <v>4</v>
      </c>
      <c r="W60" s="3">
        <v>1</v>
      </c>
      <c r="X60" s="8">
        <v>3</v>
      </c>
      <c r="Y60" s="65">
        <v>1</v>
      </c>
      <c r="Z60" s="3">
        <f t="shared" si="4"/>
        <v>4</v>
      </c>
      <c r="AA60" s="8">
        <f t="shared" si="4"/>
        <v>11</v>
      </c>
      <c r="AB60" s="65">
        <f t="shared" si="4"/>
        <v>9</v>
      </c>
      <c r="AC60" s="56">
        <f t="shared" si="5"/>
        <v>8</v>
      </c>
      <c r="AD60" s="12">
        <v>2</v>
      </c>
      <c r="AE60" s="12">
        <f>STDEV(AA60:AB60)</f>
        <v>1.4142135623730951</v>
      </c>
      <c r="AF60" s="12"/>
      <c r="AG60" s="12"/>
      <c r="AH60" s="12"/>
    </row>
    <row r="61" spans="1:34" ht="180" x14ac:dyDescent="0.2">
      <c r="A61" s="1" t="s">
        <v>1368</v>
      </c>
      <c r="B61" s="11" t="s">
        <v>1369</v>
      </c>
      <c r="C61" s="8" t="s">
        <v>1370</v>
      </c>
      <c r="D61" s="8" t="s">
        <v>40</v>
      </c>
      <c r="E61" s="8" t="s">
        <v>210</v>
      </c>
      <c r="F61" s="8">
        <v>27873009</v>
      </c>
      <c r="G61" s="9" t="s">
        <v>447</v>
      </c>
      <c r="H61" s="3" t="s">
        <v>448</v>
      </c>
      <c r="I61" s="8" t="s">
        <v>269</v>
      </c>
      <c r="J61" s="65" t="s">
        <v>255</v>
      </c>
      <c r="K61" s="3">
        <v>5</v>
      </c>
      <c r="L61" s="8">
        <v>5</v>
      </c>
      <c r="M61" s="65">
        <v>5</v>
      </c>
      <c r="N61" s="3">
        <v>3</v>
      </c>
      <c r="O61" s="8">
        <v>4</v>
      </c>
      <c r="P61" s="65">
        <v>3</v>
      </c>
      <c r="Q61" s="14"/>
      <c r="R61" s="14"/>
      <c r="S61" s="14"/>
      <c r="T61" s="3">
        <v>5</v>
      </c>
      <c r="U61" s="8">
        <v>5</v>
      </c>
      <c r="V61" s="65">
        <v>5</v>
      </c>
      <c r="W61" s="3">
        <v>3</v>
      </c>
      <c r="X61" s="8">
        <v>5</v>
      </c>
      <c r="Y61" s="65">
        <v>4</v>
      </c>
      <c r="Z61" s="3">
        <f t="shared" si="4"/>
        <v>16</v>
      </c>
      <c r="AA61" s="8">
        <f t="shared" si="4"/>
        <v>19</v>
      </c>
      <c r="AB61" s="65">
        <f t="shared" si="4"/>
        <v>17</v>
      </c>
      <c r="AC61" s="56">
        <f t="shared" si="5"/>
        <v>17.333333333333332</v>
      </c>
      <c r="AD61" s="12">
        <v>1</v>
      </c>
      <c r="AE61" s="12">
        <f>STDEV(Z61, AB61)</f>
        <v>0.70710678118654757</v>
      </c>
      <c r="AF61" s="12"/>
      <c r="AG61" s="12"/>
      <c r="AH61" s="12"/>
    </row>
    <row r="62" spans="1:34" ht="240" x14ac:dyDescent="0.2">
      <c r="A62" s="6" t="s">
        <v>1371</v>
      </c>
      <c r="B62" s="11" t="s">
        <v>1372</v>
      </c>
      <c r="C62" s="8" t="s">
        <v>1373</v>
      </c>
      <c r="D62" s="8" t="s">
        <v>40</v>
      </c>
      <c r="E62" s="8" t="s">
        <v>210</v>
      </c>
      <c r="F62" s="8">
        <v>27895916</v>
      </c>
      <c r="G62" s="9" t="s">
        <v>447</v>
      </c>
      <c r="H62" s="3" t="s">
        <v>90</v>
      </c>
      <c r="I62" s="9" t="s">
        <v>29</v>
      </c>
      <c r="J62" s="65" t="s">
        <v>448</v>
      </c>
      <c r="K62" s="3">
        <v>4</v>
      </c>
      <c r="L62" s="8">
        <v>3</v>
      </c>
      <c r="M62" s="65">
        <v>2</v>
      </c>
      <c r="N62" s="3">
        <v>0</v>
      </c>
      <c r="O62" s="8">
        <v>1</v>
      </c>
      <c r="P62" s="65">
        <v>0</v>
      </c>
      <c r="Q62" s="14"/>
      <c r="R62" s="14"/>
      <c r="S62" s="14"/>
      <c r="T62" s="3">
        <v>4</v>
      </c>
      <c r="U62" s="8">
        <v>2</v>
      </c>
      <c r="V62" s="65">
        <v>2</v>
      </c>
      <c r="W62" s="3">
        <v>1</v>
      </c>
      <c r="X62" s="8">
        <v>1</v>
      </c>
      <c r="Y62" s="65">
        <v>1</v>
      </c>
      <c r="Z62" s="3">
        <f t="shared" si="4"/>
        <v>9</v>
      </c>
      <c r="AA62" s="8">
        <f t="shared" si="4"/>
        <v>7</v>
      </c>
      <c r="AB62" s="65">
        <f t="shared" si="4"/>
        <v>5</v>
      </c>
      <c r="AC62" s="56">
        <f t="shared" si="5"/>
        <v>7</v>
      </c>
      <c r="AD62" s="12">
        <v>2</v>
      </c>
      <c r="AE62" s="12">
        <f>STDEV(Z62:AA62)</f>
        <v>1.4142135623730951</v>
      </c>
      <c r="AF62" s="12"/>
      <c r="AG62" s="12"/>
      <c r="AH62" s="12"/>
    </row>
    <row r="63" spans="1:34" ht="135" x14ac:dyDescent="0.2">
      <c r="A63" s="6" t="s">
        <v>1374</v>
      </c>
      <c r="B63" s="11" t="s">
        <v>1375</v>
      </c>
      <c r="C63" s="8" t="s">
        <v>49</v>
      </c>
      <c r="D63" s="8" t="s">
        <v>36</v>
      </c>
      <c r="E63" s="8" t="s">
        <v>210</v>
      </c>
      <c r="F63" s="8">
        <v>27825363</v>
      </c>
      <c r="G63" s="9" t="s">
        <v>447</v>
      </c>
      <c r="H63" s="3" t="s">
        <v>452</v>
      </c>
      <c r="I63" s="9" t="s">
        <v>453</v>
      </c>
      <c r="J63" s="65" t="s">
        <v>624</v>
      </c>
      <c r="K63" s="3">
        <v>4</v>
      </c>
      <c r="L63" s="9">
        <v>3</v>
      </c>
      <c r="M63" s="65">
        <v>5</v>
      </c>
      <c r="N63" s="3">
        <v>2</v>
      </c>
      <c r="O63" s="9">
        <v>3</v>
      </c>
      <c r="P63" s="65">
        <v>2</v>
      </c>
      <c r="Q63" s="14"/>
      <c r="R63" s="14"/>
      <c r="S63" s="14"/>
      <c r="T63" s="3">
        <v>4</v>
      </c>
      <c r="U63" s="9">
        <v>4</v>
      </c>
      <c r="V63" s="65">
        <v>5</v>
      </c>
      <c r="W63" s="3">
        <v>3</v>
      </c>
      <c r="X63" s="9">
        <v>4</v>
      </c>
      <c r="Y63" s="65">
        <v>4</v>
      </c>
      <c r="Z63" s="3">
        <f t="shared" si="4"/>
        <v>13</v>
      </c>
      <c r="AA63" s="8">
        <f t="shared" si="4"/>
        <v>14</v>
      </c>
      <c r="AB63" s="65">
        <f t="shared" si="4"/>
        <v>16</v>
      </c>
      <c r="AC63" s="56">
        <f t="shared" si="5"/>
        <v>14.333333333333334</v>
      </c>
      <c r="AD63" s="12">
        <v>1</v>
      </c>
      <c r="AE63" s="12">
        <f>STDEV(Z63:AA63)</f>
        <v>0.70710678118654757</v>
      </c>
      <c r="AF63" s="12"/>
      <c r="AG63" s="12"/>
      <c r="AH63" s="12"/>
    </row>
    <row r="64" spans="1:34" x14ac:dyDescent="0.2">
      <c r="A64" s="23"/>
      <c r="B64" s="23"/>
      <c r="C64" s="23"/>
      <c r="D64" s="23"/>
      <c r="E64" s="23"/>
      <c r="F64" s="23"/>
      <c r="G64" s="20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">
      <c r="A65" s="23"/>
      <c r="B65" s="23"/>
      <c r="C65" s="23"/>
      <c r="D65" s="23"/>
      <c r="E65" s="23"/>
      <c r="F65" s="23"/>
      <c r="G65" s="20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">
      <c r="A66" s="23"/>
      <c r="B66" s="23"/>
      <c r="C66" s="23"/>
      <c r="D66" s="23"/>
      <c r="E66" s="23"/>
      <c r="F66" s="23"/>
      <c r="G66" s="20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">
      <c r="A67" s="23"/>
      <c r="B67" s="23"/>
      <c r="C67" s="23"/>
      <c r="D67" s="23"/>
      <c r="E67" s="23"/>
      <c r="F67" s="23"/>
      <c r="G67" s="20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">
      <c r="A68" s="23"/>
      <c r="B68" s="23"/>
      <c r="C68" s="23"/>
      <c r="D68" s="23"/>
      <c r="E68" s="23"/>
      <c r="F68" s="23"/>
      <c r="G68" s="20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">
      <c r="A69" s="23"/>
      <c r="B69" s="23"/>
      <c r="C69" s="23"/>
      <c r="D69" s="23"/>
      <c r="E69" s="23"/>
      <c r="F69" s="23"/>
      <c r="G69" s="20"/>
      <c r="H69" s="18"/>
      <c r="I69" s="18"/>
      <c r="J69" s="18"/>
      <c r="K69" s="18"/>
      <c r="L69" s="19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">
      <c r="A70" s="23"/>
      <c r="B70" s="23"/>
      <c r="C70" s="23"/>
      <c r="D70" s="23"/>
      <c r="E70" s="23"/>
      <c r="F70" s="23"/>
      <c r="G70" s="20"/>
      <c r="H70" s="18"/>
      <c r="I70" s="18"/>
      <c r="J70" s="18"/>
      <c r="K70" s="18"/>
      <c r="L70" s="18"/>
      <c r="M70" s="19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">
      <c r="A71" s="23"/>
      <c r="B71" s="23"/>
      <c r="C71" s="23"/>
      <c r="D71" s="23"/>
      <c r="E71" s="23"/>
      <c r="F71" s="23"/>
      <c r="G71" s="2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">
      <c r="A72" s="23"/>
      <c r="B72" s="23"/>
      <c r="C72" s="23"/>
      <c r="D72" s="23"/>
      <c r="E72" s="23"/>
      <c r="F72" s="23"/>
      <c r="G72" s="20"/>
      <c r="H72" s="18"/>
      <c r="I72" s="18"/>
      <c r="J72" s="27"/>
      <c r="K72" s="18"/>
      <c r="L72" s="27"/>
      <c r="M72" s="18"/>
      <c r="N72" s="27"/>
      <c r="O72" s="18"/>
      <c r="P72" s="27"/>
      <c r="Q72" s="18"/>
      <c r="R72" s="27"/>
      <c r="S72" s="18"/>
      <c r="T72" s="18"/>
      <c r="U72" s="18"/>
      <c r="V72" s="18"/>
    </row>
    <row r="73" spans="1:22" x14ac:dyDescent="0.2">
      <c r="A73" s="23"/>
      <c r="B73" s="23"/>
      <c r="C73" s="23"/>
      <c r="D73" s="23"/>
      <c r="E73" s="23"/>
      <c r="F73" s="23"/>
      <c r="G73" s="2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">
      <c r="A74" s="18"/>
      <c r="B74" s="23"/>
      <c r="C74" s="23"/>
      <c r="D74" s="23"/>
      <c r="E74" s="23"/>
      <c r="F74" s="23"/>
      <c r="G74" s="20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">
      <c r="A75" s="23"/>
      <c r="B75" s="23"/>
      <c r="C75" s="23"/>
      <c r="D75" s="23"/>
      <c r="E75" s="23"/>
      <c r="F75" s="23"/>
      <c r="G75" s="20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">
      <c r="A76" s="23"/>
      <c r="B76" s="23"/>
      <c r="C76" s="23"/>
      <c r="D76" s="23"/>
      <c r="E76" s="23"/>
      <c r="F76" s="23"/>
      <c r="G76" s="20"/>
      <c r="H76" s="18"/>
      <c r="I76" s="18"/>
      <c r="J76" s="18"/>
      <c r="K76" s="18"/>
      <c r="L76" s="18"/>
      <c r="M76" s="19"/>
      <c r="N76" s="18"/>
      <c r="O76" s="19"/>
      <c r="P76" s="18"/>
      <c r="Q76" s="19"/>
      <c r="R76" s="18"/>
      <c r="S76" s="19"/>
      <c r="T76" s="18"/>
      <c r="U76" s="18"/>
      <c r="V76" s="18"/>
    </row>
    <row r="77" spans="1:22" x14ac:dyDescent="0.2">
      <c r="A77" s="23"/>
      <c r="B77" s="23"/>
      <c r="C77" s="23"/>
      <c r="D77" s="23"/>
      <c r="E77" s="23"/>
      <c r="F77" s="23"/>
      <c r="G77" s="20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">
      <c r="A78" s="23"/>
      <c r="B78" s="23"/>
      <c r="C78" s="23"/>
      <c r="D78" s="23"/>
      <c r="E78" s="23"/>
      <c r="F78" s="23"/>
      <c r="G78" s="20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">
      <c r="A79" s="23"/>
      <c r="B79" s="23"/>
      <c r="C79" s="23"/>
      <c r="D79" s="23"/>
      <c r="E79" s="23"/>
      <c r="F79" s="23"/>
      <c r="G79" s="20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">
      <c r="A80" s="23"/>
      <c r="B80" s="23"/>
      <c r="C80" s="23"/>
      <c r="D80" s="23"/>
      <c r="E80" s="23"/>
      <c r="F80" s="23"/>
      <c r="G80" s="2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">
      <c r="A81" s="23"/>
      <c r="B81" s="23"/>
      <c r="C81" s="23"/>
      <c r="D81" s="23"/>
      <c r="E81" s="23"/>
      <c r="F81" s="23"/>
      <c r="G81" s="20"/>
      <c r="H81" s="18"/>
      <c r="I81" s="18"/>
      <c r="J81" s="27"/>
      <c r="K81" s="18"/>
      <c r="L81" s="27"/>
      <c r="M81" s="18"/>
      <c r="N81" s="27"/>
      <c r="O81" s="18"/>
      <c r="P81" s="27"/>
      <c r="Q81" s="18"/>
      <c r="R81" s="27"/>
      <c r="S81" s="18"/>
      <c r="T81" s="18"/>
      <c r="U81" s="18"/>
      <c r="V81" s="18"/>
    </row>
    <row r="82" spans="1:22" x14ac:dyDescent="0.2">
      <c r="A82" s="23"/>
      <c r="B82" s="23"/>
      <c r="C82" s="23"/>
      <c r="D82" s="23"/>
      <c r="E82" s="23"/>
      <c r="F82" s="23"/>
      <c r="G82" s="20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">
      <c r="A83" s="28"/>
      <c r="B83" s="29"/>
      <c r="C83" s="30"/>
      <c r="D83" s="31"/>
      <c r="E83" s="31"/>
      <c r="F83" s="24"/>
      <c r="G83" s="20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8"/>
      <c r="U83" s="18"/>
      <c r="V83" s="25"/>
    </row>
    <row r="84" spans="1:22" x14ac:dyDescent="0.2">
      <c r="A84" s="23"/>
      <c r="B84" s="29"/>
      <c r="C84" s="30"/>
      <c r="D84" s="23"/>
      <c r="E84" s="23"/>
      <c r="F84" s="24"/>
      <c r="G84" s="20"/>
      <c r="H84" s="25"/>
      <c r="I84" s="25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">
      <c r="A85" s="23"/>
      <c r="B85" s="29"/>
      <c r="C85" s="30"/>
      <c r="D85" s="23"/>
      <c r="E85" s="23"/>
      <c r="F85" s="24"/>
      <c r="G85" s="20"/>
      <c r="H85" s="25"/>
      <c r="I85" s="25"/>
      <c r="J85" s="18"/>
      <c r="K85" s="18"/>
      <c r="L85" s="27"/>
      <c r="M85" s="18"/>
      <c r="N85" s="27"/>
      <c r="O85" s="18"/>
      <c r="P85" s="27"/>
      <c r="Q85" s="18"/>
      <c r="R85" s="27"/>
      <c r="S85" s="18"/>
      <c r="T85" s="18"/>
      <c r="U85" s="18"/>
      <c r="V85" s="18"/>
    </row>
    <row r="86" spans="1:22" x14ac:dyDescent="0.2">
      <c r="A86" s="31"/>
      <c r="B86" s="29"/>
      <c r="C86" s="30"/>
      <c r="D86" s="23"/>
      <c r="E86" s="23"/>
      <c r="F86" s="24"/>
      <c r="G86" s="20"/>
      <c r="H86" s="25"/>
      <c r="I86" s="25"/>
      <c r="J86" s="25"/>
      <c r="K86" s="25"/>
      <c r="L86" s="18"/>
      <c r="M86" s="25"/>
      <c r="N86" s="18"/>
      <c r="O86" s="25"/>
      <c r="P86" s="18"/>
      <c r="Q86" s="25"/>
      <c r="R86" s="18"/>
      <c r="S86" s="25"/>
      <c r="T86" s="18"/>
      <c r="U86" s="18"/>
      <c r="V86" s="25"/>
    </row>
    <row r="87" spans="1:22" x14ac:dyDescent="0.2">
      <c r="A87" s="23"/>
      <c r="B87" s="29"/>
      <c r="C87" s="30"/>
      <c r="D87" s="23"/>
      <c r="E87" s="23"/>
      <c r="F87" s="24"/>
      <c r="G87" s="20"/>
      <c r="H87" s="25"/>
      <c r="I87" s="25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">
      <c r="A88" s="23"/>
      <c r="B88" s="29"/>
      <c r="C88" s="30"/>
      <c r="D88" s="23"/>
      <c r="E88" s="23"/>
      <c r="F88" s="24"/>
      <c r="G88" s="20"/>
      <c r="H88" s="25"/>
      <c r="I88" s="2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">
      <c r="A89" s="23"/>
      <c r="B89" s="29"/>
      <c r="C89" s="30"/>
      <c r="D89" s="23"/>
      <c r="E89" s="23"/>
      <c r="F89" s="24"/>
      <c r="G89" s="20"/>
      <c r="H89" s="25"/>
      <c r="I89" s="25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">
      <c r="A90" s="31"/>
      <c r="B90" s="29"/>
      <c r="C90" s="30"/>
      <c r="D90" s="23"/>
      <c r="E90" s="23"/>
      <c r="F90" s="24"/>
      <c r="G90" s="20"/>
      <c r="H90" s="25"/>
      <c r="I90" s="25"/>
      <c r="J90" s="25"/>
      <c r="K90" s="25"/>
      <c r="L90" s="18"/>
      <c r="M90" s="25"/>
      <c r="N90" s="18"/>
      <c r="O90" s="25"/>
      <c r="P90" s="18"/>
      <c r="Q90" s="25"/>
      <c r="R90" s="18"/>
      <c r="S90" s="25"/>
      <c r="T90" s="18"/>
      <c r="U90" s="18"/>
      <c r="V90" s="25"/>
    </row>
    <row r="91" spans="1:22" x14ac:dyDescent="0.2">
      <c r="A91" s="31"/>
      <c r="B91" s="29"/>
      <c r="C91" s="30"/>
      <c r="D91" s="23"/>
      <c r="E91" s="23"/>
      <c r="F91" s="24"/>
      <c r="G91" s="20"/>
      <c r="H91" s="25"/>
      <c r="I91" s="25"/>
      <c r="J91" s="25"/>
      <c r="K91" s="25"/>
      <c r="L91" s="18"/>
      <c r="M91" s="25"/>
      <c r="N91" s="18"/>
      <c r="O91" s="25"/>
      <c r="P91" s="18"/>
      <c r="Q91" s="25"/>
      <c r="R91" s="18"/>
      <c r="S91" s="25"/>
      <c r="T91" s="18"/>
      <c r="U91" s="18"/>
      <c r="V91" s="25"/>
    </row>
    <row r="92" spans="1:22" x14ac:dyDescent="0.2">
      <c r="A92" s="31"/>
      <c r="B92" s="29"/>
      <c r="C92" s="30"/>
      <c r="D92" s="23"/>
      <c r="E92" s="23"/>
      <c r="F92" s="24"/>
      <c r="G92" s="20"/>
      <c r="H92" s="25"/>
      <c r="I92" s="25"/>
      <c r="J92" s="25"/>
      <c r="K92" s="25"/>
      <c r="L92" s="18"/>
      <c r="M92" s="25"/>
      <c r="N92" s="18"/>
      <c r="O92" s="25"/>
      <c r="P92" s="18"/>
      <c r="Q92" s="25"/>
      <c r="R92" s="18"/>
      <c r="S92" s="25"/>
      <c r="T92" s="18"/>
      <c r="U92" s="18"/>
      <c r="V92" s="25"/>
    </row>
    <row r="93" spans="1:22" x14ac:dyDescent="0.2">
      <c r="A93" s="23"/>
      <c r="B93" s="29"/>
      <c r="C93" s="30"/>
      <c r="D93" s="23"/>
      <c r="E93" s="23"/>
      <c r="F93" s="24"/>
      <c r="G93" s="20"/>
      <c r="H93" s="25"/>
      <c r="I93" s="25"/>
      <c r="J93" s="18"/>
      <c r="K93" s="19"/>
      <c r="L93" s="18"/>
      <c r="M93" s="19"/>
      <c r="N93" s="18"/>
      <c r="O93" s="19"/>
      <c r="P93" s="18"/>
      <c r="Q93" s="19"/>
      <c r="R93" s="18"/>
      <c r="S93" s="19"/>
      <c r="T93" s="18"/>
      <c r="U93" s="18"/>
      <c r="V93" s="18"/>
    </row>
    <row r="94" spans="1:22" x14ac:dyDescent="0.2">
      <c r="A94" s="23"/>
      <c r="B94" s="29"/>
      <c r="C94" s="30"/>
      <c r="D94" s="23"/>
      <c r="E94" s="23"/>
      <c r="F94" s="24"/>
      <c r="G94" s="20"/>
      <c r="H94" s="25"/>
      <c r="I94" s="2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">
      <c r="A95" s="31"/>
      <c r="B95" s="29"/>
      <c r="C95" s="30"/>
      <c r="D95" s="31"/>
      <c r="E95" s="31"/>
      <c r="F95" s="24"/>
      <c r="G95" s="20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18"/>
      <c r="U95" s="18"/>
      <c r="V95" s="25"/>
    </row>
    <row r="96" spans="1:22" x14ac:dyDescent="0.2">
      <c r="A96" s="31"/>
      <c r="B96" s="29"/>
      <c r="C96" s="30"/>
      <c r="D96" s="31"/>
      <c r="E96" s="31"/>
      <c r="F96" s="24"/>
      <c r="G96" s="20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18"/>
      <c r="U96" s="18"/>
      <c r="V96" s="25"/>
    </row>
    <row r="97" spans="1:22" x14ac:dyDescent="0.2">
      <c r="A97" s="23"/>
      <c r="B97" s="23"/>
      <c r="C97" s="23"/>
      <c r="D97" s="23"/>
      <c r="E97" s="23"/>
      <c r="F97" s="23"/>
      <c r="G97" s="20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">
      <c r="A98" s="23"/>
      <c r="B98" s="23"/>
      <c r="C98" s="23"/>
      <c r="D98" s="23"/>
      <c r="E98" s="23"/>
      <c r="F98" s="23"/>
      <c r="G98" s="20"/>
      <c r="H98" s="18"/>
      <c r="I98" s="18"/>
      <c r="J98" s="27"/>
      <c r="K98" s="18"/>
      <c r="L98" s="27"/>
      <c r="M98" s="18"/>
      <c r="N98" s="27"/>
      <c r="O98" s="18"/>
      <c r="P98" s="27"/>
      <c r="Q98" s="18"/>
      <c r="R98" s="27"/>
      <c r="S98" s="18"/>
      <c r="T98" s="18"/>
      <c r="U98" s="18"/>
      <c r="V98" s="18"/>
    </row>
    <row r="99" spans="1:22" x14ac:dyDescent="0.2">
      <c r="A99" s="23"/>
      <c r="B99" s="23"/>
      <c r="C99" s="23"/>
      <c r="D99" s="23"/>
      <c r="E99" s="23"/>
      <c r="F99" s="23"/>
      <c r="G99" s="20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">
      <c r="A100" s="23"/>
      <c r="B100" s="23"/>
      <c r="C100" s="23"/>
      <c r="D100" s="23"/>
      <c r="E100" s="23"/>
      <c r="F100" s="23"/>
      <c r="G100" s="2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">
      <c r="A101" s="23"/>
      <c r="B101" s="23"/>
      <c r="C101" s="23"/>
      <c r="D101" s="23"/>
      <c r="E101" s="23"/>
      <c r="F101" s="23"/>
      <c r="G101" s="20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">
      <c r="A102" s="23"/>
      <c r="B102" s="23"/>
      <c r="C102" s="23"/>
      <c r="D102" s="23"/>
      <c r="E102" s="23"/>
      <c r="F102" s="23"/>
      <c r="G102" s="20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">
      <c r="A103" s="23"/>
      <c r="B103" s="32"/>
      <c r="C103" s="23"/>
      <c r="D103" s="23"/>
      <c r="E103" s="23"/>
      <c r="F103" s="23"/>
      <c r="G103" s="20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">
      <c r="A104" s="23"/>
      <c r="B104" s="23"/>
      <c r="C104" s="23"/>
      <c r="D104" s="23"/>
      <c r="E104" s="23"/>
      <c r="F104" s="23"/>
      <c r="G104" s="20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">
      <c r="A105" s="23"/>
      <c r="B105" s="23"/>
      <c r="C105" s="23"/>
      <c r="D105" s="23"/>
      <c r="E105" s="23"/>
      <c r="F105" s="23"/>
      <c r="G105" s="20"/>
      <c r="H105" s="18"/>
      <c r="I105" s="18"/>
      <c r="J105" s="27"/>
      <c r="K105" s="18"/>
      <c r="L105" s="27"/>
      <c r="M105" s="18"/>
      <c r="N105" s="27"/>
      <c r="O105" s="18"/>
      <c r="P105" s="27"/>
      <c r="Q105" s="18"/>
      <c r="R105" s="27"/>
      <c r="S105" s="18"/>
      <c r="T105" s="18"/>
      <c r="U105" s="18"/>
      <c r="V105" s="18"/>
    </row>
    <row r="106" spans="1:22" x14ac:dyDescent="0.2">
      <c r="A106" s="23"/>
      <c r="B106" s="23"/>
      <c r="C106" s="23"/>
      <c r="D106" s="23"/>
      <c r="E106" s="23"/>
      <c r="F106" s="23"/>
      <c r="G106" s="20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">
      <c r="A107" s="23"/>
      <c r="B107" s="23"/>
      <c r="C107" s="23"/>
      <c r="D107" s="23"/>
      <c r="E107" s="23"/>
      <c r="F107" s="23"/>
      <c r="G107" s="20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">
      <c r="A108" s="23"/>
      <c r="B108" s="33"/>
      <c r="C108" s="23"/>
      <c r="D108" s="23"/>
      <c r="E108" s="23"/>
      <c r="F108" s="23"/>
      <c r="G108" s="20"/>
      <c r="H108" s="18"/>
      <c r="I108" s="18"/>
      <c r="J108" s="18"/>
      <c r="K108" s="18"/>
      <c r="L108" s="19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">
      <c r="A109" s="23"/>
      <c r="B109" s="23"/>
      <c r="C109" s="23"/>
      <c r="D109" s="23"/>
      <c r="E109" s="23"/>
      <c r="F109" s="23"/>
      <c r="G109" s="20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">
      <c r="A110" s="23"/>
      <c r="B110" s="23"/>
      <c r="C110" s="23"/>
      <c r="D110" s="23"/>
      <c r="E110" s="23"/>
      <c r="F110" s="23"/>
      <c r="G110" s="2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">
      <c r="A111" s="23"/>
      <c r="B111" s="23"/>
      <c r="C111" s="23"/>
      <c r="D111" s="23"/>
      <c r="E111" s="23"/>
      <c r="F111" s="23"/>
      <c r="G111" s="20"/>
      <c r="H111" s="18"/>
      <c r="I111" s="18"/>
      <c r="J111" s="18"/>
      <c r="K111" s="18"/>
      <c r="L111" s="18"/>
      <c r="M111" s="19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">
      <c r="A112" s="23"/>
      <c r="B112" s="23"/>
      <c r="C112" s="23"/>
      <c r="D112" s="23"/>
      <c r="E112" s="23"/>
      <c r="F112" s="23"/>
      <c r="G112" s="20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">
      <c r="A113" s="23"/>
      <c r="B113" s="23"/>
      <c r="C113" s="23"/>
      <c r="D113" s="23"/>
      <c r="E113" s="23"/>
      <c r="F113" s="34"/>
      <c r="G113" s="20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">
      <c r="A114" s="23"/>
      <c r="B114" s="33"/>
      <c r="C114" s="24"/>
      <c r="D114" s="23"/>
      <c r="E114" s="23"/>
      <c r="F114" s="24"/>
      <c r="G114" s="20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">
      <c r="A115" s="23"/>
      <c r="B115" s="33"/>
      <c r="C115" s="24"/>
      <c r="D115" s="23"/>
      <c r="E115" s="23"/>
      <c r="F115" s="24"/>
      <c r="G115" s="20"/>
      <c r="H115" s="18"/>
      <c r="I115" s="18"/>
      <c r="J115" s="18"/>
      <c r="K115" s="19"/>
      <c r="L115" s="18"/>
      <c r="M115" s="19"/>
      <c r="N115" s="18"/>
      <c r="O115" s="19"/>
      <c r="P115" s="18"/>
      <c r="Q115" s="19"/>
      <c r="R115" s="18"/>
      <c r="S115" s="19"/>
      <c r="T115" s="18"/>
      <c r="U115" s="18"/>
      <c r="V115" s="18"/>
    </row>
    <row r="116" spans="1:22" x14ac:dyDescent="0.2">
      <c r="A116" s="23"/>
      <c r="B116" s="24"/>
      <c r="C116" s="24"/>
      <c r="D116" s="23"/>
      <c r="E116" s="23"/>
      <c r="F116" s="24"/>
      <c r="G116" s="20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">
      <c r="A117" s="23"/>
      <c r="B117" s="33"/>
      <c r="C117" s="24"/>
      <c r="D117" s="23"/>
      <c r="E117" s="23"/>
      <c r="F117" s="24"/>
      <c r="G117" s="20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">
      <c r="A118" s="23"/>
      <c r="B118" s="23"/>
      <c r="C118" s="23"/>
      <c r="D118" s="23"/>
      <c r="E118" s="23"/>
      <c r="F118" s="23"/>
      <c r="G118" s="20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">
      <c r="A119" s="23"/>
      <c r="B119" s="33"/>
      <c r="C119" s="24"/>
      <c r="D119" s="23"/>
      <c r="E119" s="23"/>
      <c r="F119" s="24"/>
      <c r="G119" s="20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">
      <c r="A120" s="23"/>
      <c r="B120" s="35"/>
      <c r="C120" s="23"/>
      <c r="D120" s="23"/>
      <c r="E120" s="23"/>
      <c r="F120" s="24"/>
      <c r="G120" s="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">
      <c r="A121" s="23"/>
      <c r="B121" s="33"/>
      <c r="C121" s="24"/>
      <c r="D121" s="23"/>
      <c r="E121" s="23"/>
      <c r="F121" s="24"/>
      <c r="G121" s="20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">
      <c r="A122" s="23"/>
      <c r="B122" s="33"/>
      <c r="C122" s="24"/>
      <c r="D122" s="23"/>
      <c r="E122" s="23"/>
      <c r="F122" s="24"/>
      <c r="G122" s="20"/>
      <c r="H122" s="18"/>
      <c r="I122" s="18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18"/>
      <c r="U122" s="18"/>
      <c r="V122" s="25"/>
    </row>
    <row r="123" spans="1:22" x14ac:dyDescent="0.2">
      <c r="A123" s="23"/>
      <c r="B123" s="33"/>
      <c r="C123" s="24"/>
      <c r="D123" s="23"/>
      <c r="E123" s="23"/>
      <c r="F123" s="24"/>
      <c r="G123" s="20"/>
      <c r="H123" s="18"/>
      <c r="I123" s="18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18"/>
      <c r="U123" s="18"/>
      <c r="V123" s="25"/>
    </row>
    <row r="124" spans="1:22" x14ac:dyDescent="0.2">
      <c r="A124" s="23"/>
      <c r="B124" s="24"/>
      <c r="C124" s="24"/>
      <c r="D124" s="23"/>
      <c r="E124" s="23"/>
      <c r="F124" s="24"/>
      <c r="G124" s="20"/>
      <c r="H124" s="18"/>
      <c r="I124" s="18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18"/>
      <c r="U124" s="18"/>
      <c r="V124" s="25"/>
    </row>
    <row r="125" spans="1:22" x14ac:dyDescent="0.2">
      <c r="A125" s="23"/>
      <c r="B125" s="28"/>
      <c r="C125" s="28"/>
      <c r="D125" s="28"/>
      <c r="E125" s="28"/>
      <c r="F125" s="28"/>
      <c r="G125" s="20"/>
      <c r="H125" s="25"/>
      <c r="I125" s="18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18"/>
      <c r="U125" s="18"/>
      <c r="V125" s="25"/>
    </row>
    <row r="126" spans="1:22" x14ac:dyDescent="0.2">
      <c r="A126" s="23"/>
      <c r="B126" s="33"/>
      <c r="C126" s="24"/>
      <c r="D126" s="23"/>
      <c r="E126" s="23"/>
      <c r="F126" s="24"/>
      <c r="G126" s="20"/>
      <c r="H126" s="25"/>
      <c r="I126" s="18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18"/>
      <c r="U126" s="18"/>
      <c r="V126" s="25"/>
    </row>
    <row r="127" spans="1:22" x14ac:dyDescent="0.2">
      <c r="A127" s="23"/>
      <c r="B127" s="33"/>
      <c r="C127" s="24"/>
      <c r="D127" s="23"/>
      <c r="E127" s="23"/>
      <c r="F127" s="24"/>
      <c r="G127" s="20"/>
      <c r="H127" s="25"/>
      <c r="I127" s="18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18"/>
      <c r="U127" s="18"/>
      <c r="V127" s="25"/>
    </row>
    <row r="128" spans="1:22" x14ac:dyDescent="0.2">
      <c r="A128" s="23"/>
      <c r="B128" s="33"/>
      <c r="C128" s="24"/>
      <c r="D128" s="23"/>
      <c r="E128" s="23"/>
      <c r="F128" s="24"/>
      <c r="G128" s="20"/>
      <c r="H128" s="25"/>
      <c r="I128" s="18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18"/>
      <c r="U128" s="18"/>
      <c r="V128" s="25"/>
    </row>
    <row r="129" spans="1:22" x14ac:dyDescent="0.2">
      <c r="A129" s="23"/>
      <c r="B129" s="33"/>
      <c r="C129" s="24"/>
      <c r="D129" s="23"/>
      <c r="E129" s="23"/>
      <c r="F129" s="24"/>
      <c r="G129" s="20"/>
      <c r="H129" s="25"/>
      <c r="I129" s="18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18"/>
      <c r="U129" s="18"/>
      <c r="V129" s="25"/>
    </row>
    <row r="130" spans="1:22" x14ac:dyDescent="0.2">
      <c r="A130" s="23"/>
      <c r="B130" s="33"/>
      <c r="C130" s="24"/>
      <c r="D130" s="23"/>
      <c r="E130" s="23"/>
      <c r="F130" s="24"/>
      <c r="G130" s="20"/>
      <c r="H130" s="25"/>
      <c r="I130" s="18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18"/>
      <c r="U130" s="18"/>
      <c r="V130" s="25"/>
    </row>
    <row r="131" spans="1:22" x14ac:dyDescent="0.2">
      <c r="A131" s="23"/>
      <c r="B131" s="33"/>
      <c r="C131" s="24"/>
      <c r="D131" s="23"/>
      <c r="E131" s="23"/>
      <c r="F131" s="24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">
      <c r="A132" s="23"/>
      <c r="B132" s="33"/>
      <c r="C132" s="24"/>
      <c r="D132" s="23"/>
      <c r="E132" s="23"/>
      <c r="F132" s="24"/>
      <c r="G132" s="20"/>
      <c r="H132" s="18"/>
      <c r="I132" s="18"/>
      <c r="J132" s="18"/>
      <c r="K132" s="18"/>
      <c r="L132" s="18"/>
      <c r="M132" s="19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">
      <c r="A133" s="23"/>
      <c r="B133" s="33"/>
      <c r="C133" s="24"/>
      <c r="D133" s="23"/>
      <c r="E133" s="23"/>
      <c r="F133" s="24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">
      <c r="A134" s="23"/>
      <c r="B134" s="33"/>
      <c r="C134" s="24"/>
      <c r="D134" s="23"/>
      <c r="E134" s="23"/>
      <c r="F134" s="24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">
      <c r="A135" s="23"/>
      <c r="B135" s="33"/>
      <c r="C135" s="24"/>
      <c r="D135" s="23"/>
      <c r="E135" s="23"/>
      <c r="F135" s="24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">
      <c r="A136" s="23"/>
      <c r="B136" s="33"/>
      <c r="C136" s="24"/>
      <c r="D136" s="23"/>
      <c r="E136" s="23"/>
      <c r="F136" s="24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">
      <c r="A137" s="23"/>
      <c r="B137" s="33"/>
      <c r="C137" s="24"/>
      <c r="D137" s="23"/>
      <c r="E137" s="23"/>
      <c r="F137" s="24"/>
      <c r="G137" s="20"/>
      <c r="H137" s="18"/>
      <c r="I137" s="18"/>
      <c r="J137" s="18"/>
      <c r="K137" s="18"/>
      <c r="L137" s="19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">
      <c r="A138" s="23"/>
      <c r="B138" s="23"/>
      <c r="C138" s="21"/>
      <c r="D138" s="21"/>
      <c r="E138" s="21"/>
      <c r="F138" s="21"/>
      <c r="G138" s="20"/>
      <c r="H138" s="18"/>
      <c r="I138" s="18"/>
      <c r="J138" s="18"/>
      <c r="K138" s="18"/>
      <c r="L138" s="19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">
      <c r="A139" s="23"/>
      <c r="B139" s="23"/>
      <c r="C139" s="23"/>
      <c r="D139" s="21"/>
      <c r="E139" s="21"/>
      <c r="F139" s="21"/>
      <c r="G139" s="22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">
      <c r="A140" s="23"/>
      <c r="B140" s="23"/>
      <c r="C140" s="23"/>
      <c r="D140" s="21"/>
      <c r="E140" s="21"/>
      <c r="F140" s="21"/>
      <c r="G140" s="22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x14ac:dyDescent="0.2">
      <c r="A141" s="23"/>
      <c r="B141" s="23"/>
      <c r="C141" s="23"/>
      <c r="D141" s="21"/>
      <c r="E141" s="21"/>
      <c r="F141" s="21"/>
      <c r="G141" s="22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x14ac:dyDescent="0.2">
      <c r="A142" s="23"/>
      <c r="B142" s="23"/>
      <c r="C142" s="23"/>
      <c r="D142" s="21"/>
      <c r="E142" s="21"/>
      <c r="F142" s="21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x14ac:dyDescent="0.2">
      <c r="A143" s="21"/>
      <c r="B143" s="23"/>
      <c r="C143" s="23"/>
      <c r="D143" s="21"/>
      <c r="E143" s="21"/>
      <c r="F143" s="23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2">
      <c r="A144" s="21"/>
      <c r="B144" s="26"/>
      <c r="C144" s="21"/>
      <c r="D144" s="21"/>
      <c r="E144" s="21"/>
      <c r="F144" s="21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">
      <c r="A145" s="21"/>
      <c r="B145" s="23"/>
      <c r="C145" s="21"/>
      <c r="D145" s="21"/>
      <c r="E145" s="21"/>
      <c r="F145" s="21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">
      <c r="A146" s="21"/>
      <c r="B146" s="29"/>
      <c r="C146" s="30"/>
      <c r="D146" s="21"/>
      <c r="E146" s="21"/>
      <c r="F146" s="24"/>
      <c r="G146" s="22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">
      <c r="A147" s="24"/>
      <c r="B147" s="29"/>
      <c r="C147" s="30"/>
      <c r="D147" s="21"/>
      <c r="E147" s="21"/>
      <c r="F147" s="24"/>
      <c r="G147" s="22"/>
      <c r="H147" s="18"/>
      <c r="I147" s="18"/>
      <c r="J147" s="18"/>
      <c r="K147" s="18"/>
      <c r="L147" s="18"/>
      <c r="M147" s="19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">
      <c r="A148" s="24"/>
      <c r="B148" s="29"/>
      <c r="C148" s="23"/>
      <c r="D148" s="21"/>
      <c r="E148" s="21"/>
      <c r="F148" s="24"/>
      <c r="G148" s="22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">
      <c r="A149" s="21"/>
      <c r="B149" s="29"/>
      <c r="C149" s="30"/>
      <c r="D149" s="21"/>
      <c r="E149" s="21"/>
      <c r="F149" s="24"/>
      <c r="G149" s="22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">
      <c r="A150" s="24"/>
      <c r="B150" s="29"/>
      <c r="C150" s="30"/>
      <c r="D150" s="21"/>
      <c r="E150" s="21"/>
      <c r="F150" s="24"/>
      <c r="G150" s="22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">
      <c r="A151" s="21"/>
      <c r="B151" s="29"/>
      <c r="C151" s="30"/>
      <c r="D151" s="21"/>
      <c r="E151" s="21"/>
      <c r="F151" s="24"/>
      <c r="G151" s="22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">
      <c r="A152" s="21"/>
      <c r="B152" s="29"/>
      <c r="C152" s="23"/>
      <c r="D152" s="21"/>
      <c r="E152" s="21"/>
      <c r="F152" s="24"/>
      <c r="G152" s="22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H2 three reviewers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2017-01-06T22:29:27Z</dcterms:created>
  <dcterms:modified xsi:type="dcterms:W3CDTF">2020-08-25T16:08:48Z</dcterms:modified>
</cp:coreProperties>
</file>