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dam/Downloads/GemlrDatabases/"/>
    </mc:Choice>
  </mc:AlternateContent>
  <xr:revisionPtr revIDLastSave="0" documentId="13_ncr:1_{4805C226-7F23-BF46-AAFC-B9FB11AADDFD}" xr6:coauthVersionLast="45" xr6:coauthVersionMax="45" xr10:uidLastSave="{00000000-0000-0000-0000-000000000000}"/>
  <bookViews>
    <workbookView xWindow="0" yWindow="460" windowWidth="28800" windowHeight="13500" tabRatio="500" xr2:uid="{00000000-000D-0000-FFFF-FFFF00000000}"/>
  </bookViews>
  <sheets>
    <sheet name="Sheet1" sheetId="1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" i="1" l="1"/>
  <c r="R2" i="1"/>
  <c r="T2" i="1"/>
  <c r="Q3" i="1"/>
  <c r="R3" i="1"/>
  <c r="T3" i="1"/>
  <c r="Q4" i="1"/>
  <c r="R4" i="1"/>
  <c r="T4" i="1"/>
  <c r="Q5" i="1"/>
  <c r="R5" i="1"/>
  <c r="T5" i="1"/>
  <c r="Q6" i="1"/>
  <c r="R6" i="1"/>
  <c r="T6" i="1"/>
  <c r="Q7" i="1"/>
  <c r="R7" i="1"/>
  <c r="T7" i="1"/>
  <c r="Q8" i="1"/>
  <c r="R8" i="1"/>
  <c r="T8" i="1"/>
  <c r="Q9" i="1"/>
  <c r="R9" i="1"/>
  <c r="T9" i="1"/>
  <c r="Q10" i="1"/>
  <c r="R10" i="1"/>
  <c r="T10" i="1"/>
  <c r="Q11" i="1"/>
  <c r="R11" i="1"/>
  <c r="T11" i="1"/>
  <c r="Q12" i="1"/>
  <c r="R12" i="1"/>
  <c r="T12" i="1"/>
  <c r="Q13" i="1"/>
  <c r="R13" i="1"/>
  <c r="T13" i="1"/>
  <c r="Q14" i="1"/>
  <c r="R14" i="1"/>
  <c r="T14" i="1"/>
  <c r="Q15" i="1"/>
  <c r="R15" i="1"/>
  <c r="T15" i="1"/>
  <c r="Q16" i="1"/>
  <c r="R16" i="1"/>
  <c r="T16" i="1"/>
  <c r="Q17" i="1"/>
  <c r="R17" i="1"/>
  <c r="T17" i="1"/>
  <c r="Q18" i="1"/>
  <c r="R18" i="1"/>
  <c r="T18" i="1"/>
  <c r="Q19" i="1"/>
  <c r="R19" i="1"/>
  <c r="T19" i="1"/>
  <c r="Q20" i="1"/>
  <c r="R20" i="1"/>
  <c r="T20" i="1"/>
  <c r="Q21" i="1"/>
  <c r="R21" i="1"/>
  <c r="T21" i="1"/>
  <c r="Q22" i="1"/>
  <c r="R22" i="1"/>
  <c r="T22" i="1"/>
  <c r="Q23" i="1"/>
  <c r="R23" i="1"/>
  <c r="T23" i="1"/>
  <c r="Q24" i="1"/>
  <c r="R24" i="1"/>
  <c r="T24" i="1"/>
  <c r="Q25" i="1"/>
  <c r="R25" i="1"/>
  <c r="T25" i="1"/>
  <c r="Q26" i="1"/>
  <c r="R26" i="1"/>
  <c r="T26" i="1"/>
  <c r="Q27" i="1"/>
  <c r="R27" i="1"/>
  <c r="T27" i="1"/>
  <c r="Q28" i="1"/>
  <c r="R28" i="1"/>
  <c r="T28" i="1"/>
  <c r="Q29" i="1"/>
  <c r="R29" i="1"/>
  <c r="T29" i="1"/>
  <c r="Q30" i="1"/>
  <c r="R30" i="1"/>
  <c r="T30" i="1"/>
  <c r="Q31" i="1"/>
  <c r="R31" i="1"/>
  <c r="T31" i="1"/>
  <c r="Q32" i="1"/>
  <c r="R32" i="1"/>
  <c r="T32" i="1"/>
  <c r="Q33" i="1"/>
  <c r="R33" i="1"/>
  <c r="T33" i="1"/>
  <c r="Q34" i="1"/>
  <c r="R34" i="1"/>
  <c r="T34" i="1"/>
  <c r="Q35" i="1"/>
  <c r="R35" i="1"/>
  <c r="T35" i="1"/>
  <c r="Q36" i="1"/>
  <c r="R36" i="1"/>
  <c r="T36" i="1"/>
  <c r="Q37" i="1"/>
  <c r="R37" i="1"/>
  <c r="T37" i="1"/>
  <c r="Q38" i="1"/>
  <c r="R38" i="1"/>
  <c r="T38" i="1"/>
  <c r="Q39" i="1"/>
  <c r="R39" i="1"/>
  <c r="T39" i="1"/>
  <c r="Q40" i="1"/>
  <c r="R40" i="1"/>
  <c r="T40" i="1"/>
  <c r="Q41" i="1"/>
  <c r="R41" i="1"/>
  <c r="T41" i="1"/>
  <c r="Q42" i="1"/>
  <c r="R42" i="1"/>
  <c r="T42" i="1"/>
  <c r="Q43" i="1"/>
  <c r="R43" i="1"/>
  <c r="T43" i="1"/>
  <c r="Q44" i="1"/>
  <c r="R44" i="1"/>
  <c r="T44" i="1"/>
  <c r="Q45" i="1"/>
  <c r="R45" i="1"/>
  <c r="T45" i="1"/>
  <c r="Q46" i="1"/>
  <c r="R46" i="1"/>
  <c r="T46" i="1"/>
  <c r="Q47" i="1"/>
  <c r="R47" i="1"/>
  <c r="T47" i="1"/>
  <c r="Q48" i="1"/>
  <c r="R48" i="1"/>
  <c r="T48" i="1"/>
  <c r="Q49" i="1"/>
  <c r="R49" i="1"/>
  <c r="T49" i="1"/>
  <c r="Q50" i="1"/>
  <c r="R50" i="1"/>
  <c r="T50" i="1"/>
  <c r="Q51" i="1"/>
  <c r="R51" i="1"/>
  <c r="T51" i="1"/>
  <c r="Q52" i="1"/>
  <c r="R52" i="1"/>
  <c r="T52" i="1"/>
  <c r="Q53" i="1"/>
  <c r="R53" i="1"/>
  <c r="T53" i="1"/>
  <c r="Q54" i="1"/>
  <c r="R54" i="1"/>
  <c r="T54" i="1"/>
  <c r="Q55" i="1"/>
  <c r="R55" i="1"/>
  <c r="T55" i="1"/>
  <c r="Q56" i="1"/>
  <c r="R56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Q157" i="1"/>
  <c r="R157" i="1"/>
  <c r="T157" i="1"/>
  <c r="Q158" i="1"/>
  <c r="R158" i="1"/>
  <c r="T158" i="1"/>
  <c r="Q159" i="1"/>
  <c r="R159" i="1"/>
  <c r="T159" i="1"/>
  <c r="Q160" i="1"/>
  <c r="R160" i="1"/>
  <c r="T160" i="1"/>
  <c r="Q161" i="1"/>
  <c r="R161" i="1"/>
  <c r="T161" i="1"/>
  <c r="Q162" i="1"/>
  <c r="R162" i="1"/>
  <c r="T162" i="1"/>
  <c r="Q163" i="1"/>
  <c r="R163" i="1"/>
  <c r="T163" i="1"/>
  <c r="Q164" i="1"/>
  <c r="R164" i="1"/>
  <c r="T164" i="1"/>
  <c r="Q165" i="1"/>
  <c r="R165" i="1"/>
  <c r="T165" i="1"/>
  <c r="Q166" i="1"/>
  <c r="R166" i="1"/>
  <c r="T166" i="1"/>
  <c r="Q167" i="1"/>
  <c r="R167" i="1"/>
  <c r="T167" i="1"/>
  <c r="Q168" i="1"/>
  <c r="R168" i="1"/>
  <c r="T168" i="1"/>
  <c r="Q169" i="1"/>
  <c r="R169" i="1"/>
  <c r="T169" i="1"/>
  <c r="Q170" i="1"/>
  <c r="R170" i="1"/>
  <c r="T170" i="1"/>
  <c r="Q171" i="1"/>
  <c r="R171" i="1"/>
  <c r="T171" i="1"/>
  <c r="Q172" i="1"/>
  <c r="R172" i="1"/>
  <c r="T172" i="1"/>
  <c r="Q173" i="1"/>
  <c r="R173" i="1"/>
  <c r="T173" i="1"/>
  <c r="Q174" i="1"/>
  <c r="R174" i="1"/>
  <c r="T174" i="1"/>
  <c r="Q175" i="1"/>
  <c r="R175" i="1"/>
  <c r="T175" i="1"/>
  <c r="Q176" i="1"/>
  <c r="R176" i="1"/>
  <c r="T176" i="1"/>
  <c r="Q177" i="1"/>
  <c r="R177" i="1"/>
  <c r="T177" i="1"/>
  <c r="Q178" i="1"/>
  <c r="R178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Q256" i="1"/>
  <c r="R256" i="1"/>
  <c r="T256" i="1"/>
  <c r="Q257" i="1"/>
  <c r="R257" i="1"/>
  <c r="T257" i="1"/>
  <c r="Q258" i="1"/>
  <c r="R258" i="1"/>
  <c r="T258" i="1"/>
  <c r="Q259" i="1"/>
  <c r="R259" i="1"/>
  <c r="T259" i="1"/>
  <c r="Q260" i="1"/>
  <c r="R260" i="1"/>
  <c r="T260" i="1"/>
  <c r="Q261" i="1"/>
  <c r="R261" i="1"/>
  <c r="T261" i="1"/>
  <c r="Q262" i="1"/>
  <c r="R262" i="1"/>
  <c r="T262" i="1"/>
  <c r="Q263" i="1"/>
  <c r="R263" i="1"/>
  <c r="T263" i="1"/>
  <c r="Q264" i="1"/>
  <c r="R264" i="1"/>
  <c r="T264" i="1"/>
  <c r="Q265" i="1"/>
  <c r="R265" i="1"/>
  <c r="T265" i="1"/>
  <c r="Q266" i="1"/>
  <c r="R266" i="1"/>
  <c r="T266" i="1"/>
  <c r="Q267" i="1"/>
  <c r="R267" i="1"/>
  <c r="T267" i="1"/>
  <c r="Q268" i="1"/>
  <c r="R268" i="1"/>
  <c r="T268" i="1"/>
  <c r="Q269" i="1"/>
  <c r="R269" i="1"/>
  <c r="T269" i="1"/>
  <c r="Q270" i="1"/>
  <c r="R270" i="1"/>
  <c r="T270" i="1"/>
  <c r="Q271" i="1"/>
  <c r="R271" i="1"/>
  <c r="T271" i="1"/>
  <c r="Q272" i="1"/>
  <c r="R272" i="1"/>
  <c r="T272" i="1"/>
  <c r="Q273" i="1"/>
  <c r="R273" i="1"/>
  <c r="T273" i="1"/>
  <c r="Q274" i="1"/>
  <c r="R274" i="1"/>
  <c r="T274" i="1"/>
  <c r="Q275" i="1"/>
  <c r="R275" i="1"/>
  <c r="T275" i="1"/>
  <c r="Q276" i="1"/>
  <c r="R276" i="1"/>
  <c r="T276" i="1"/>
  <c r="Q277" i="1"/>
  <c r="R277" i="1"/>
  <c r="T277" i="1"/>
  <c r="Q278" i="1"/>
  <c r="R278" i="1"/>
  <c r="T278" i="1"/>
  <c r="Q279" i="1"/>
  <c r="R279" i="1"/>
  <c r="T279" i="1"/>
  <c r="Q280" i="1"/>
  <c r="R280" i="1"/>
  <c r="T280" i="1"/>
  <c r="Q281" i="1"/>
  <c r="R281" i="1"/>
  <c r="T281" i="1"/>
  <c r="Q282" i="1"/>
  <c r="R282" i="1"/>
  <c r="T282" i="1"/>
  <c r="Q283" i="1"/>
  <c r="R283" i="1"/>
  <c r="T283" i="1"/>
  <c r="Q284" i="1"/>
  <c r="R284" i="1"/>
  <c r="T284" i="1"/>
  <c r="Q285" i="1"/>
  <c r="R285" i="1"/>
  <c r="T285" i="1"/>
  <c r="Q286" i="1"/>
  <c r="R286" i="1"/>
  <c r="T286" i="1"/>
  <c r="Q287" i="1"/>
  <c r="R287" i="1"/>
  <c r="T287" i="1"/>
  <c r="Q288" i="1"/>
  <c r="R288" i="1"/>
  <c r="T288" i="1"/>
  <c r="Q289" i="1"/>
  <c r="R289" i="1"/>
  <c r="T289" i="1"/>
  <c r="Q290" i="1"/>
  <c r="R290" i="1"/>
  <c r="T290" i="1"/>
  <c r="Q291" i="1"/>
  <c r="R291" i="1"/>
  <c r="T291" i="1"/>
  <c r="Q292" i="1"/>
  <c r="R292" i="1"/>
  <c r="T292" i="1"/>
  <c r="Q293" i="1"/>
  <c r="R293" i="1"/>
  <c r="T293" i="1"/>
  <c r="Q294" i="1"/>
  <c r="R294" i="1"/>
  <c r="T294" i="1"/>
  <c r="Q295" i="1"/>
  <c r="R295" i="1"/>
  <c r="T295" i="1"/>
  <c r="Q296" i="1"/>
  <c r="R296" i="1"/>
  <c r="T296" i="1"/>
  <c r="Q297" i="1"/>
  <c r="R297" i="1"/>
  <c r="T297" i="1"/>
  <c r="Q298" i="1"/>
  <c r="R298" i="1"/>
  <c r="T298" i="1"/>
  <c r="Q299" i="1"/>
  <c r="R299" i="1"/>
  <c r="T299" i="1"/>
  <c r="Q300" i="1"/>
  <c r="R300" i="1"/>
  <c r="T300" i="1"/>
  <c r="Q301" i="1"/>
  <c r="R301" i="1"/>
  <c r="T301" i="1"/>
  <c r="Q302" i="1"/>
  <c r="R302" i="1"/>
  <c r="T302" i="1"/>
  <c r="Q303" i="1"/>
  <c r="R303" i="1"/>
  <c r="T303" i="1"/>
  <c r="Q304" i="1"/>
  <c r="R304" i="1"/>
  <c r="T304" i="1"/>
  <c r="Q305" i="1"/>
  <c r="R305" i="1"/>
  <c r="T305" i="1"/>
  <c r="Q306" i="1"/>
  <c r="R306" i="1"/>
  <c r="T306" i="1"/>
  <c r="Q307" i="1"/>
  <c r="R307" i="1"/>
  <c r="T307" i="1"/>
  <c r="Q308" i="1"/>
  <c r="R308" i="1"/>
  <c r="T308" i="1"/>
  <c r="Q309" i="1"/>
  <c r="R309" i="1"/>
  <c r="T309" i="1"/>
  <c r="Q310" i="1"/>
  <c r="R310" i="1"/>
  <c r="T310" i="1"/>
  <c r="Q311" i="1"/>
  <c r="R311" i="1"/>
  <c r="T311" i="1"/>
  <c r="Q312" i="1"/>
  <c r="R312" i="1"/>
  <c r="T312" i="1"/>
  <c r="Q313" i="1"/>
  <c r="R313" i="1"/>
  <c r="T313" i="1"/>
  <c r="Q314" i="1"/>
  <c r="R314" i="1"/>
  <c r="T314" i="1"/>
  <c r="Q315" i="1"/>
  <c r="R315" i="1"/>
  <c r="T315" i="1"/>
  <c r="Q316" i="1"/>
  <c r="R316" i="1"/>
  <c r="T316" i="1"/>
  <c r="Q317" i="1"/>
  <c r="R317" i="1"/>
  <c r="T317" i="1"/>
  <c r="Q318" i="1"/>
  <c r="R318" i="1"/>
  <c r="T318" i="1"/>
  <c r="Q319" i="1"/>
  <c r="R319" i="1"/>
  <c r="T319" i="1"/>
  <c r="Q320" i="1"/>
  <c r="R320" i="1"/>
  <c r="T320" i="1"/>
  <c r="Q321" i="1"/>
  <c r="R321" i="1"/>
  <c r="T321" i="1"/>
  <c r="Q322" i="1"/>
  <c r="R322" i="1"/>
  <c r="T322" i="1"/>
  <c r="Q323" i="1"/>
  <c r="R323" i="1"/>
  <c r="T323" i="1"/>
  <c r="Q324" i="1"/>
  <c r="R324" i="1"/>
  <c r="T324" i="1"/>
  <c r="Q325" i="1"/>
  <c r="R325" i="1"/>
  <c r="T325" i="1"/>
  <c r="Q326" i="1"/>
  <c r="R326" i="1"/>
  <c r="T326" i="1"/>
  <c r="Q327" i="1"/>
  <c r="T327" i="1"/>
  <c r="Q328" i="1"/>
  <c r="T328" i="1"/>
  <c r="Q329" i="1"/>
  <c r="T329" i="1"/>
  <c r="Q330" i="1"/>
  <c r="T330" i="1"/>
  <c r="Q331" i="1"/>
  <c r="T331" i="1"/>
  <c r="Q332" i="1"/>
  <c r="R332" i="1"/>
  <c r="T332" i="1"/>
  <c r="Q333" i="1"/>
  <c r="R333" i="1"/>
  <c r="T333" i="1"/>
  <c r="Q334" i="1"/>
  <c r="R334" i="1"/>
  <c r="T334" i="1"/>
  <c r="Q335" i="1"/>
  <c r="R335" i="1"/>
  <c r="T335" i="1"/>
  <c r="Q336" i="1"/>
  <c r="R336" i="1"/>
  <c r="T336" i="1"/>
  <c r="Q337" i="1"/>
  <c r="R337" i="1"/>
  <c r="T337" i="1"/>
  <c r="Q338" i="1"/>
  <c r="R338" i="1"/>
  <c r="T338" i="1"/>
  <c r="Q339" i="1"/>
  <c r="R339" i="1"/>
  <c r="T339" i="1"/>
  <c r="Q340" i="1"/>
  <c r="R340" i="1"/>
  <c r="T340" i="1"/>
  <c r="Q341" i="1"/>
  <c r="R341" i="1"/>
  <c r="T341" i="1"/>
  <c r="Q342" i="1"/>
  <c r="R342" i="1"/>
  <c r="T342" i="1"/>
  <c r="Q343" i="1"/>
  <c r="R343" i="1"/>
  <c r="T343" i="1"/>
  <c r="Q344" i="1"/>
  <c r="R344" i="1"/>
  <c r="T344" i="1"/>
  <c r="Q345" i="1"/>
  <c r="R345" i="1"/>
  <c r="T345" i="1"/>
  <c r="Q346" i="1"/>
  <c r="R346" i="1"/>
  <c r="T346" i="1"/>
  <c r="Q347" i="1"/>
  <c r="R347" i="1"/>
  <c r="T347" i="1"/>
  <c r="Q348" i="1"/>
  <c r="R348" i="1"/>
  <c r="T348" i="1"/>
  <c r="Q349" i="1"/>
  <c r="R349" i="1"/>
  <c r="T349" i="1"/>
  <c r="Q350" i="1"/>
  <c r="R350" i="1"/>
  <c r="T350" i="1"/>
  <c r="Q351" i="1"/>
  <c r="R351" i="1"/>
  <c r="T351" i="1"/>
  <c r="Q352" i="1"/>
  <c r="R352" i="1"/>
  <c r="T352" i="1"/>
  <c r="Q353" i="1"/>
  <c r="R353" i="1"/>
  <c r="T353" i="1"/>
  <c r="Q354" i="1"/>
  <c r="R354" i="1"/>
  <c r="T354" i="1"/>
  <c r="Q355" i="1"/>
  <c r="R355" i="1"/>
  <c r="T355" i="1"/>
  <c r="Q356" i="1"/>
  <c r="R356" i="1"/>
  <c r="T356" i="1"/>
  <c r="Q357" i="1"/>
  <c r="R357" i="1"/>
  <c r="T357" i="1"/>
  <c r="Q358" i="1"/>
  <c r="R358" i="1"/>
  <c r="T358" i="1"/>
  <c r="Q359" i="1"/>
  <c r="R359" i="1"/>
  <c r="T359" i="1"/>
  <c r="Q360" i="1"/>
  <c r="R360" i="1"/>
  <c r="T360" i="1"/>
  <c r="Q361" i="1"/>
  <c r="R361" i="1"/>
  <c r="T361" i="1"/>
  <c r="Q362" i="1"/>
  <c r="R362" i="1"/>
  <c r="T362" i="1"/>
  <c r="Q363" i="1"/>
  <c r="R363" i="1"/>
  <c r="T363" i="1"/>
  <c r="Q364" i="1"/>
  <c r="R364" i="1"/>
  <c r="T364" i="1"/>
  <c r="Q365" i="1"/>
  <c r="R365" i="1"/>
  <c r="T365" i="1"/>
  <c r="Q366" i="1"/>
  <c r="R366" i="1"/>
  <c r="T366" i="1"/>
  <c r="Q367" i="1"/>
  <c r="R367" i="1"/>
  <c r="T367" i="1"/>
  <c r="Q368" i="1"/>
  <c r="R368" i="1"/>
  <c r="T368" i="1"/>
  <c r="Q369" i="1"/>
  <c r="R369" i="1"/>
  <c r="T369" i="1"/>
  <c r="Q370" i="1"/>
  <c r="R370" i="1"/>
  <c r="T370" i="1"/>
  <c r="Q371" i="1"/>
  <c r="R371" i="1"/>
  <c r="T371" i="1"/>
  <c r="Q372" i="1"/>
  <c r="R372" i="1"/>
  <c r="T372" i="1"/>
  <c r="Q373" i="1"/>
  <c r="R373" i="1"/>
  <c r="T373" i="1"/>
  <c r="Q374" i="1"/>
  <c r="R374" i="1"/>
  <c r="T374" i="1"/>
  <c r="Q375" i="1"/>
  <c r="R375" i="1"/>
  <c r="T375" i="1"/>
  <c r="Q376" i="1"/>
  <c r="R376" i="1"/>
  <c r="T376" i="1"/>
  <c r="Q377" i="1"/>
  <c r="R377" i="1"/>
  <c r="T377" i="1"/>
  <c r="Q378" i="1"/>
  <c r="R378" i="1"/>
  <c r="T378" i="1"/>
  <c r="Q379" i="1"/>
  <c r="R379" i="1"/>
  <c r="T379" i="1"/>
  <c r="Q380" i="1"/>
  <c r="R380" i="1"/>
  <c r="T380" i="1"/>
  <c r="Q381" i="1"/>
  <c r="R381" i="1"/>
  <c r="T381" i="1"/>
  <c r="Q382" i="1"/>
  <c r="R382" i="1"/>
  <c r="T382" i="1"/>
  <c r="Q383" i="1"/>
  <c r="R383" i="1"/>
  <c r="T383" i="1"/>
  <c r="Q384" i="1"/>
  <c r="R384" i="1"/>
  <c r="T384" i="1"/>
  <c r="Q385" i="1"/>
  <c r="R385" i="1"/>
  <c r="T385" i="1"/>
  <c r="Q386" i="1"/>
  <c r="R386" i="1"/>
  <c r="T386" i="1"/>
  <c r="Q387" i="1"/>
  <c r="R387" i="1"/>
  <c r="T387" i="1"/>
  <c r="Q388" i="1"/>
  <c r="R388" i="1"/>
  <c r="T388" i="1"/>
  <c r="Q389" i="1"/>
  <c r="R389" i="1"/>
  <c r="T389" i="1"/>
  <c r="Q390" i="1"/>
  <c r="R390" i="1"/>
  <c r="T390" i="1"/>
  <c r="Q391" i="1"/>
  <c r="R391" i="1"/>
  <c r="T391" i="1"/>
  <c r="Q392" i="1"/>
  <c r="R392" i="1"/>
  <c r="T392" i="1"/>
  <c r="Q393" i="1"/>
  <c r="R393" i="1"/>
  <c r="T393" i="1"/>
  <c r="Q394" i="1"/>
  <c r="R394" i="1"/>
  <c r="T394" i="1"/>
  <c r="Q395" i="1"/>
  <c r="R395" i="1"/>
  <c r="T395" i="1"/>
  <c r="Q396" i="1"/>
  <c r="R396" i="1"/>
  <c r="T396" i="1"/>
  <c r="Q397" i="1"/>
  <c r="R397" i="1"/>
  <c r="T397" i="1"/>
  <c r="Q398" i="1"/>
  <c r="R398" i="1"/>
  <c r="T398" i="1"/>
  <c r="Q399" i="1"/>
  <c r="R399" i="1"/>
  <c r="T399" i="1"/>
  <c r="Q400" i="1"/>
  <c r="R400" i="1"/>
  <c r="T400" i="1"/>
  <c r="Q401" i="1"/>
  <c r="R401" i="1"/>
  <c r="T401" i="1"/>
  <c r="Q402" i="1"/>
  <c r="R402" i="1"/>
  <c r="T402" i="1"/>
  <c r="Q403" i="1"/>
  <c r="R403" i="1"/>
  <c r="T403" i="1"/>
  <c r="Q404" i="1"/>
  <c r="R404" i="1"/>
  <c r="T404" i="1"/>
  <c r="Q405" i="1"/>
  <c r="R405" i="1"/>
  <c r="T405" i="1"/>
  <c r="Q406" i="1"/>
  <c r="R406" i="1"/>
  <c r="T406" i="1"/>
  <c r="Q407" i="1"/>
  <c r="R407" i="1"/>
  <c r="T407" i="1"/>
  <c r="Q408" i="1"/>
  <c r="R408" i="1"/>
  <c r="T408" i="1"/>
  <c r="Q409" i="1"/>
  <c r="R409" i="1"/>
  <c r="T409" i="1"/>
  <c r="Q410" i="1"/>
  <c r="R410" i="1"/>
  <c r="T410" i="1"/>
  <c r="Q411" i="1"/>
  <c r="R411" i="1"/>
  <c r="T411" i="1"/>
  <c r="Q412" i="1"/>
  <c r="R412" i="1"/>
  <c r="T412" i="1"/>
  <c r="Q413" i="1"/>
  <c r="R413" i="1"/>
  <c r="T413" i="1"/>
  <c r="Q414" i="1"/>
  <c r="R414" i="1"/>
  <c r="T414" i="1"/>
  <c r="Q415" i="1"/>
  <c r="R415" i="1"/>
  <c r="T415" i="1"/>
  <c r="Q416" i="1"/>
  <c r="R416" i="1"/>
  <c r="T416" i="1"/>
  <c r="Q417" i="1"/>
  <c r="R417" i="1"/>
  <c r="T417" i="1"/>
  <c r="Q418" i="1"/>
  <c r="R418" i="1"/>
  <c r="T418" i="1"/>
  <c r="Q419" i="1"/>
  <c r="R419" i="1"/>
  <c r="T419" i="1"/>
  <c r="Q420" i="1"/>
  <c r="R420" i="1"/>
  <c r="T420" i="1"/>
  <c r="Q421" i="1"/>
  <c r="R421" i="1"/>
  <c r="T421" i="1"/>
  <c r="Q422" i="1"/>
  <c r="R422" i="1"/>
  <c r="T422" i="1"/>
  <c r="Q423" i="1"/>
  <c r="R423" i="1"/>
  <c r="T423" i="1"/>
  <c r="Q424" i="1"/>
  <c r="R424" i="1"/>
  <c r="T424" i="1"/>
  <c r="Q425" i="1"/>
  <c r="R425" i="1"/>
  <c r="T425" i="1"/>
  <c r="Q426" i="1"/>
  <c r="R426" i="1"/>
  <c r="T426" i="1"/>
  <c r="Q427" i="1"/>
  <c r="R427" i="1"/>
  <c r="T427" i="1"/>
  <c r="Q428" i="1"/>
  <c r="R428" i="1"/>
  <c r="T428" i="1"/>
  <c r="Q429" i="1"/>
  <c r="R429" i="1"/>
  <c r="T429" i="1"/>
  <c r="Q430" i="1"/>
  <c r="R430" i="1"/>
  <c r="T430" i="1"/>
  <c r="Q431" i="1"/>
  <c r="R431" i="1"/>
  <c r="T431" i="1"/>
  <c r="Q432" i="1"/>
  <c r="R432" i="1"/>
  <c r="T432" i="1"/>
  <c r="Q433" i="1"/>
  <c r="R433" i="1"/>
  <c r="T433" i="1"/>
  <c r="Q434" i="1"/>
  <c r="R434" i="1"/>
  <c r="T434" i="1"/>
  <c r="Q435" i="1"/>
  <c r="R435" i="1"/>
  <c r="T435" i="1"/>
  <c r="Q436" i="1"/>
  <c r="R436" i="1"/>
  <c r="T436" i="1"/>
  <c r="Q437" i="1"/>
  <c r="R437" i="1"/>
  <c r="T437" i="1"/>
  <c r="Q438" i="1"/>
  <c r="R438" i="1"/>
  <c r="T438" i="1"/>
  <c r="Q439" i="1"/>
  <c r="R439" i="1"/>
  <c r="T439" i="1"/>
  <c r="Q440" i="1"/>
  <c r="R440" i="1"/>
  <c r="T440" i="1"/>
  <c r="Q441" i="1"/>
  <c r="J441" i="1"/>
  <c r="L441" i="1"/>
  <c r="N441" i="1"/>
  <c r="P441" i="1"/>
  <c r="R441" i="1"/>
  <c r="T441" i="1"/>
  <c r="Q442" i="1"/>
  <c r="R442" i="1"/>
  <c r="T442" i="1"/>
  <c r="Q443" i="1"/>
  <c r="R443" i="1"/>
  <c r="T443" i="1"/>
  <c r="Q444" i="1"/>
  <c r="R444" i="1"/>
  <c r="T444" i="1"/>
  <c r="Q445" i="1"/>
  <c r="R445" i="1"/>
  <c r="T445" i="1"/>
  <c r="Q446" i="1"/>
  <c r="R446" i="1"/>
  <c r="T446" i="1"/>
  <c r="Q447" i="1"/>
  <c r="R447" i="1"/>
  <c r="T447" i="1"/>
  <c r="Q448" i="1"/>
  <c r="R448" i="1"/>
  <c r="T448" i="1"/>
  <c r="Q449" i="1"/>
  <c r="R449" i="1"/>
  <c r="T449" i="1"/>
  <c r="Q450" i="1"/>
  <c r="R450" i="1"/>
  <c r="T450" i="1"/>
  <c r="Q451" i="1"/>
  <c r="R451" i="1"/>
  <c r="T451" i="1"/>
  <c r="Q452" i="1"/>
  <c r="R452" i="1"/>
  <c r="T452" i="1"/>
  <c r="Q453" i="1"/>
  <c r="R453" i="1"/>
  <c r="T453" i="1"/>
  <c r="Q454" i="1"/>
  <c r="R454" i="1"/>
  <c r="T454" i="1"/>
  <c r="Q455" i="1"/>
  <c r="R455" i="1"/>
  <c r="T455" i="1"/>
  <c r="Q456" i="1"/>
  <c r="R456" i="1"/>
  <c r="T456" i="1"/>
  <c r="Q457" i="1"/>
  <c r="R457" i="1"/>
  <c r="T457" i="1"/>
  <c r="Q458" i="1"/>
  <c r="R458" i="1"/>
  <c r="T458" i="1"/>
  <c r="Q459" i="1"/>
  <c r="R459" i="1"/>
  <c r="T459" i="1"/>
  <c r="Q460" i="1"/>
  <c r="R460" i="1"/>
  <c r="T460" i="1"/>
  <c r="Q461" i="1"/>
  <c r="R461" i="1"/>
  <c r="T461" i="1"/>
  <c r="Q462" i="1"/>
  <c r="R462" i="1"/>
  <c r="T462" i="1"/>
  <c r="Q463" i="1"/>
  <c r="R463" i="1"/>
  <c r="T463" i="1"/>
  <c r="Q464" i="1"/>
  <c r="R464" i="1"/>
  <c r="T464" i="1"/>
  <c r="Q465" i="1"/>
  <c r="R465" i="1"/>
  <c r="T465" i="1"/>
  <c r="Q466" i="1"/>
  <c r="R466" i="1"/>
  <c r="T466" i="1"/>
  <c r="Q467" i="1"/>
  <c r="R467" i="1"/>
  <c r="T467" i="1"/>
  <c r="Q468" i="1"/>
  <c r="R468" i="1"/>
  <c r="T468" i="1"/>
  <c r="Q469" i="1"/>
  <c r="R469" i="1"/>
  <c r="T469" i="1"/>
  <c r="Q470" i="1"/>
  <c r="R470" i="1"/>
  <c r="T470" i="1"/>
  <c r="Q471" i="1"/>
  <c r="R471" i="1"/>
  <c r="T471" i="1"/>
  <c r="Q472" i="1"/>
  <c r="R472" i="1"/>
  <c r="T472" i="1"/>
  <c r="Q473" i="1"/>
  <c r="R473" i="1"/>
  <c r="T473" i="1"/>
  <c r="Q474" i="1"/>
  <c r="R474" i="1"/>
  <c r="T474" i="1"/>
  <c r="Q475" i="1"/>
  <c r="R475" i="1"/>
  <c r="T475" i="1"/>
  <c r="Q476" i="1"/>
  <c r="R476" i="1"/>
  <c r="T476" i="1"/>
  <c r="Q477" i="1"/>
  <c r="R477" i="1"/>
  <c r="T477" i="1"/>
  <c r="Q478" i="1"/>
  <c r="R478" i="1"/>
  <c r="T478" i="1"/>
  <c r="Q479" i="1"/>
  <c r="R479" i="1"/>
  <c r="T479" i="1"/>
  <c r="Q480" i="1"/>
  <c r="R480" i="1"/>
  <c r="T480" i="1"/>
  <c r="Q481" i="1"/>
  <c r="R481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Q624" i="1"/>
  <c r="R624" i="1"/>
  <c r="T624" i="1"/>
  <c r="Q625" i="1"/>
  <c r="R625" i="1"/>
  <c r="T625" i="1"/>
  <c r="Q626" i="1"/>
  <c r="R626" i="1"/>
  <c r="T626" i="1"/>
  <c r="Q627" i="1"/>
  <c r="R627" i="1"/>
  <c r="T627" i="1"/>
  <c r="Q628" i="1"/>
  <c r="R628" i="1"/>
  <c r="T628" i="1"/>
  <c r="Q629" i="1"/>
  <c r="R629" i="1"/>
  <c r="T629" i="1"/>
  <c r="Q630" i="1"/>
  <c r="R630" i="1"/>
  <c r="T630" i="1"/>
  <c r="Q631" i="1"/>
  <c r="T631" i="1"/>
  <c r="Q632" i="1"/>
  <c r="R632" i="1"/>
  <c r="T632" i="1"/>
  <c r="Q633" i="1"/>
  <c r="R633" i="1"/>
  <c r="T633" i="1"/>
  <c r="Q634" i="1"/>
  <c r="R634" i="1"/>
  <c r="T634" i="1"/>
  <c r="Q635" i="1"/>
  <c r="R635" i="1"/>
  <c r="T635" i="1"/>
  <c r="Q636" i="1"/>
  <c r="R636" i="1"/>
  <c r="T636" i="1"/>
  <c r="Q637" i="1"/>
  <c r="R637" i="1"/>
  <c r="T637" i="1"/>
  <c r="Q638" i="1"/>
  <c r="R638" i="1"/>
  <c r="T638" i="1"/>
  <c r="Q639" i="1"/>
  <c r="R639" i="1"/>
  <c r="T639" i="1"/>
  <c r="Q640" i="1"/>
  <c r="R640" i="1"/>
  <c r="T640" i="1"/>
  <c r="Q641" i="1"/>
  <c r="R641" i="1"/>
  <c r="T641" i="1"/>
  <c r="Q642" i="1"/>
  <c r="R642" i="1"/>
  <c r="T642" i="1"/>
  <c r="Q643" i="1"/>
  <c r="R643" i="1"/>
  <c r="T643" i="1"/>
  <c r="Q644" i="1"/>
  <c r="R644" i="1"/>
  <c r="T644" i="1"/>
  <c r="Q645" i="1"/>
  <c r="R645" i="1"/>
  <c r="T645" i="1"/>
  <c r="Q646" i="1"/>
  <c r="R646" i="1"/>
  <c r="T646" i="1"/>
  <c r="Q647" i="1"/>
  <c r="R647" i="1"/>
  <c r="T647" i="1"/>
  <c r="Q648" i="1"/>
  <c r="R648" i="1"/>
  <c r="T648" i="1"/>
  <c r="Q649" i="1"/>
  <c r="R649" i="1"/>
  <c r="T649" i="1"/>
  <c r="R650" i="1"/>
  <c r="T650" i="1"/>
  <c r="R651" i="1"/>
  <c r="T651" i="1"/>
  <c r="R652" i="1"/>
  <c r="T652" i="1"/>
  <c r="R653" i="1"/>
  <c r="T653" i="1"/>
  <c r="R654" i="1"/>
  <c r="T654" i="1"/>
  <c r="R655" i="1"/>
  <c r="T655" i="1"/>
  <c r="R656" i="1"/>
  <c r="T656" i="1"/>
  <c r="R657" i="1"/>
  <c r="T657" i="1"/>
  <c r="R658" i="1"/>
  <c r="T658" i="1"/>
  <c r="R659" i="1"/>
  <c r="T659" i="1"/>
  <c r="R660" i="1"/>
  <c r="T660" i="1"/>
  <c r="R661" i="1"/>
  <c r="T661" i="1"/>
  <c r="R662" i="1"/>
  <c r="T662" i="1"/>
  <c r="R663" i="1"/>
  <c r="T663" i="1"/>
  <c r="Q664" i="1"/>
  <c r="R664" i="1"/>
  <c r="T664" i="1"/>
  <c r="Q665" i="1"/>
  <c r="R665" i="1"/>
  <c r="T665" i="1"/>
  <c r="Q666" i="1"/>
  <c r="R666" i="1"/>
  <c r="T666" i="1"/>
  <c r="Q667" i="1"/>
  <c r="R667" i="1"/>
  <c r="T667" i="1"/>
  <c r="Q668" i="1"/>
  <c r="R668" i="1"/>
  <c r="T668" i="1"/>
  <c r="Q669" i="1"/>
  <c r="R669" i="1"/>
  <c r="T669" i="1"/>
  <c r="Q670" i="1"/>
  <c r="R670" i="1"/>
  <c r="T670" i="1"/>
  <c r="Q671" i="1"/>
  <c r="R671" i="1"/>
  <c r="T671" i="1"/>
  <c r="Q672" i="1"/>
  <c r="R672" i="1"/>
  <c r="T672" i="1"/>
  <c r="Q673" i="1"/>
  <c r="R673" i="1"/>
  <c r="T673" i="1"/>
  <c r="Q674" i="1"/>
  <c r="R674" i="1"/>
  <c r="T674" i="1"/>
  <c r="Q675" i="1"/>
  <c r="R675" i="1"/>
  <c r="T675" i="1"/>
  <c r="Q676" i="1"/>
  <c r="R676" i="1"/>
  <c r="T676" i="1"/>
  <c r="Q677" i="1"/>
  <c r="R677" i="1"/>
  <c r="T677" i="1"/>
  <c r="Q678" i="1"/>
  <c r="R678" i="1"/>
  <c r="T678" i="1"/>
  <c r="Q679" i="1"/>
  <c r="R679" i="1"/>
  <c r="T679" i="1"/>
  <c r="Q680" i="1"/>
  <c r="R680" i="1"/>
  <c r="T680" i="1"/>
  <c r="Q681" i="1"/>
  <c r="R681" i="1"/>
  <c r="T681" i="1"/>
  <c r="Q682" i="1"/>
  <c r="R682" i="1"/>
  <c r="T682" i="1"/>
  <c r="Q683" i="1"/>
  <c r="R683" i="1"/>
  <c r="T683" i="1"/>
  <c r="Q684" i="1"/>
  <c r="R684" i="1"/>
  <c r="T684" i="1"/>
  <c r="Q685" i="1"/>
  <c r="R685" i="1"/>
  <c r="T685" i="1"/>
  <c r="Q686" i="1"/>
  <c r="R686" i="1"/>
  <c r="T686" i="1"/>
  <c r="Q687" i="1"/>
  <c r="R687" i="1"/>
  <c r="T687" i="1"/>
  <c r="Q688" i="1"/>
  <c r="R688" i="1"/>
  <c r="T688" i="1"/>
  <c r="Q689" i="1"/>
  <c r="R689" i="1"/>
  <c r="T689" i="1"/>
  <c r="Q690" i="1"/>
  <c r="R690" i="1"/>
  <c r="T690" i="1"/>
  <c r="Q691" i="1"/>
  <c r="R691" i="1"/>
  <c r="T691" i="1"/>
  <c r="Q692" i="1"/>
  <c r="R692" i="1"/>
  <c r="T692" i="1"/>
  <c r="Q693" i="1"/>
  <c r="R693" i="1"/>
  <c r="T693" i="1"/>
  <c r="Q694" i="1"/>
  <c r="R694" i="1"/>
  <c r="T694" i="1"/>
  <c r="Q695" i="1"/>
  <c r="R695" i="1"/>
  <c r="T695" i="1"/>
  <c r="Q696" i="1"/>
  <c r="R696" i="1"/>
  <c r="T696" i="1"/>
  <c r="Q697" i="1"/>
  <c r="R697" i="1"/>
  <c r="T697" i="1"/>
  <c r="Q698" i="1"/>
  <c r="R698" i="1"/>
  <c r="T698" i="1"/>
  <c r="Q699" i="1"/>
  <c r="R699" i="1"/>
  <c r="T699" i="1"/>
  <c r="Q700" i="1"/>
  <c r="R700" i="1"/>
  <c r="T700" i="1"/>
  <c r="Q701" i="1"/>
  <c r="R701" i="1"/>
  <c r="T701" i="1"/>
  <c r="Q702" i="1"/>
  <c r="R702" i="1"/>
  <c r="T702" i="1"/>
  <c r="Q703" i="1"/>
  <c r="R703" i="1"/>
  <c r="T703" i="1"/>
  <c r="Q704" i="1"/>
  <c r="R704" i="1"/>
  <c r="T704" i="1"/>
  <c r="Q705" i="1"/>
  <c r="R705" i="1"/>
  <c r="T705" i="1"/>
  <c r="Q706" i="1"/>
  <c r="R706" i="1"/>
  <c r="T706" i="1"/>
  <c r="Q707" i="1"/>
  <c r="R707" i="1"/>
  <c r="T707" i="1"/>
  <c r="Q708" i="1"/>
  <c r="R708" i="1"/>
  <c r="T708" i="1"/>
  <c r="Q709" i="1"/>
  <c r="R709" i="1"/>
  <c r="T709" i="1"/>
  <c r="Q710" i="1"/>
  <c r="R710" i="1"/>
  <c r="T710" i="1"/>
  <c r="Q711" i="1"/>
  <c r="R711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W675" i="1"/>
  <c r="W724" i="1"/>
  <c r="W723" i="1"/>
  <c r="W714" i="1"/>
  <c r="W713" i="1"/>
  <c r="W712" i="1"/>
  <c r="W711" i="1"/>
  <c r="W622" i="1"/>
  <c r="W618" i="1"/>
  <c r="W616" i="1"/>
  <c r="W560" i="1"/>
  <c r="W552" i="1"/>
  <c r="W534" i="1"/>
  <c r="W391" i="1"/>
  <c r="W384" i="1"/>
  <c r="W383" i="1"/>
  <c r="W375" i="1"/>
  <c r="W245" i="1"/>
  <c r="W236" i="1"/>
  <c r="W219" i="1"/>
  <c r="W190" i="1"/>
  <c r="W119" i="1"/>
  <c r="W34" i="1"/>
  <c r="W678" i="1"/>
  <c r="W677" i="1"/>
  <c r="W665" i="1"/>
  <c r="W640" i="1"/>
  <c r="W630" i="1"/>
  <c r="S34" i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2" i="1"/>
</calcChain>
</file>

<file path=xl/sharedStrings.xml><?xml version="1.0" encoding="utf-8"?>
<sst xmlns="http://schemas.openxmlformats.org/spreadsheetml/2006/main" count="3689" uniqueCount="1876">
  <si>
    <t>Author(Last F)</t>
    <phoneticPr fontId="0"/>
  </si>
  <si>
    <t>Title</t>
    <phoneticPr fontId="0"/>
  </si>
  <si>
    <t>Journal</t>
  </si>
  <si>
    <t>Category   (ECRLS, DHR, EMD)</t>
    <phoneticPr fontId="0"/>
  </si>
  <si>
    <t>Original Research or Review (OR, RE)</t>
    <phoneticPr fontId="0"/>
  </si>
  <si>
    <t>PMID</t>
  </si>
  <si>
    <t>1. Clarity   (Rev 1)</t>
    <phoneticPr fontId="0"/>
  </si>
  <si>
    <t>1. Clarity   (Rev 2)</t>
    <phoneticPr fontId="0"/>
  </si>
  <si>
    <t>2. Design/stats or breadth/depth (Rev 1)</t>
  </si>
  <si>
    <t>2.Design/stats or breadth/depth (Rev 2)</t>
    <phoneticPr fontId="0"/>
  </si>
  <si>
    <t>3. Ethics or Bias (Rev 1)</t>
  </si>
  <si>
    <t>3. Ethics or Bias (Rev 2)</t>
  </si>
  <si>
    <t>4. Importance/generalizable (Rev 1)</t>
  </si>
  <si>
    <t>4.Importance/generalizable (Rev 2)</t>
  </si>
  <si>
    <t>5. Impact/ practice changing   (Rev 1)</t>
    <phoneticPr fontId="0"/>
  </si>
  <si>
    <t>5.Impact/ practice changing   (Rev 2)</t>
    <phoneticPr fontId="0"/>
  </si>
  <si>
    <t>Total score (Rev 1)</t>
  </si>
  <si>
    <t>Total score (Rev 2)</t>
  </si>
  <si>
    <t>Avg Overall Score        (Both Rev)</t>
    <phoneticPr fontId="0"/>
  </si>
  <si>
    <t>Score Difference</t>
  </si>
  <si>
    <t>Difference &gt;2 SD?</t>
  </si>
  <si>
    <t>Editor Score</t>
  </si>
  <si>
    <t>Duan L</t>
  </si>
  <si>
    <t>Injury</t>
  </si>
  <si>
    <t>ECRLS</t>
  </si>
  <si>
    <t>OR</t>
  </si>
  <si>
    <t>Neonatal cause-of-death estimates for the early and late neonatal periods for 194 countries: 2000-2013.</t>
  </si>
  <si>
    <t>Emerg Med J</t>
  </si>
  <si>
    <t>RE</t>
  </si>
  <si>
    <t>DHR</t>
  </si>
  <si>
    <t>EMD</t>
  </si>
  <si>
    <t>Paydar S</t>
  </si>
  <si>
    <t>PLoS Negl Trop Dis</t>
  </si>
  <si>
    <t>J Clin Microbiol</t>
  </si>
  <si>
    <t>Microparticles provide a novel biomarker to predict severe clinical outcomes of dengue virus infection</t>
  </si>
  <si>
    <t>J Virol</t>
  </si>
  <si>
    <t>Addict Behav</t>
  </si>
  <si>
    <t>Trauma system development in low- and middle-income countries: a review</t>
  </si>
  <si>
    <t>Am J Trop Med Hyg</t>
  </si>
  <si>
    <t>Asgary R</t>
  </si>
  <si>
    <t>Brett-Major D</t>
  </si>
  <si>
    <t>PLoS ONE</t>
  </si>
  <si>
    <t>Pediatr Infect Dis J</t>
  </si>
  <si>
    <t>PLoS One</t>
  </si>
  <si>
    <t>BMJ</t>
  </si>
  <si>
    <t>Int J Emerg Med</t>
  </si>
  <si>
    <t>World J Emerg Med</t>
  </si>
  <si>
    <t>Lancet</t>
  </si>
  <si>
    <t>Cochrane Database Syst Rev</t>
  </si>
  <si>
    <t>Prehosp Disaster Med</t>
  </si>
  <si>
    <t>Cranmer H</t>
  </si>
  <si>
    <t>Pediatr Surg Int</t>
  </si>
  <si>
    <t>Resuscitation.</t>
  </si>
  <si>
    <t>Disaster Med Public Health Prep</t>
  </si>
  <si>
    <t>Wong E</t>
  </si>
  <si>
    <t>Burns</t>
  </si>
  <si>
    <t xml:space="preserve">OR </t>
  </si>
  <si>
    <t>Niger J Clin Pract</t>
  </si>
  <si>
    <t>World J Surg</t>
  </si>
  <si>
    <t>J Emerg Med</t>
  </si>
  <si>
    <t>PLoS Curr</t>
  </si>
  <si>
    <t>BMC Public Health</t>
  </si>
  <si>
    <t>BMC Med</t>
  </si>
  <si>
    <t>J Surg Res</t>
  </si>
  <si>
    <t>Friesen J</t>
  </si>
  <si>
    <t>Can J Anaesth</t>
  </si>
  <si>
    <t>J Crit Care</t>
  </si>
  <si>
    <t>J Infect Dev Ctries</t>
  </si>
  <si>
    <t>Inj Prev</t>
  </si>
  <si>
    <t>Int J Inj Contr Saf Promot</t>
  </si>
  <si>
    <t>Surgery</t>
  </si>
  <si>
    <t>Int J Environ Res Public Health</t>
  </si>
  <si>
    <t>Ann Emerg Med</t>
  </si>
  <si>
    <t>Transfusion</t>
  </si>
  <si>
    <t>Expert Rev Anti Infect Ther</t>
  </si>
  <si>
    <t>Disasters</t>
  </si>
  <si>
    <t>Arch Dis Child</t>
  </si>
  <si>
    <t>J Surg Educ</t>
  </si>
  <si>
    <t>Int J Surg</t>
  </si>
  <si>
    <t>J Zhejiang Univ Sci B</t>
  </si>
  <si>
    <t>Comparison of intravenous lidocaine versus morphine in alleviating pain in patients with critical limb ischaemia</t>
  </si>
  <si>
    <t>Am J Public Health</t>
  </si>
  <si>
    <t>Pediatr Crit Care Med</t>
  </si>
  <si>
    <t>Ann Clin Microbiol Antimicrob</t>
  </si>
  <si>
    <t>Etiology of bacteremia in young infants in six countries</t>
  </si>
  <si>
    <t>Trans R Soc Trop Med Hyg</t>
  </si>
  <si>
    <t>Clin Infect Dis</t>
  </si>
  <si>
    <t>Int J Infect Dis</t>
  </si>
  <si>
    <t>Prehospital and Disaster Medicine</t>
  </si>
  <si>
    <t>Glob Health Action</t>
  </si>
  <si>
    <t>Int Emerg Nurs</t>
  </si>
  <si>
    <t>BMC Health Serv Res</t>
  </si>
  <si>
    <t>Trop Doct</t>
  </si>
  <si>
    <t>Vaccine</t>
  </si>
  <si>
    <t>J Burn Care Res</t>
  </si>
  <si>
    <t xml:space="preserve">Malar J. </t>
  </si>
  <si>
    <t>WHO</t>
  </si>
  <si>
    <t>Albert T</t>
  </si>
  <si>
    <t>Bolstering medical education to enhance critical care capacity in Cambodia</t>
  </si>
  <si>
    <t>Ann Am Thorac Soc</t>
  </si>
  <si>
    <t>Bellamy K</t>
  </si>
  <si>
    <t>Acces to medication and pharmacy services for resettled refugees: a systematic review</t>
  </si>
  <si>
    <t>Aust J Prim Health</t>
  </si>
  <si>
    <t>Carli P</t>
  </si>
  <si>
    <t>[Disaster medicine]</t>
  </si>
  <si>
    <t>Rev Prat</t>
  </si>
  <si>
    <t>Chiang C</t>
  </si>
  <si>
    <t>Management of asthma in resource-limited settings: role of low-cost corticosteroid/β-agonist combination inhaler</t>
  </si>
  <si>
    <t>Int J Tuberc Lung Dis</t>
  </si>
  <si>
    <t>Chiumento A</t>
  </si>
  <si>
    <t>Managing ethical challenges to mental health research in post-conflict settings</t>
  </si>
  <si>
    <t>Dev World Bioeth</t>
  </si>
  <si>
    <t>Crowcroft N</t>
  </si>
  <si>
    <t>The prevention and management of rabies</t>
  </si>
  <si>
    <t>Darmstadt G</t>
  </si>
  <si>
    <t>Advancing the newborn and stillbirth global agenda: priorities for the next decade</t>
  </si>
  <si>
    <t>Diehl G</t>
  </si>
  <si>
    <t>MOE vs M&amp;E: considering the difference between measuring strategic effectiveness and monitoring tactical evaluation</t>
  </si>
  <si>
    <t>Mil Med</t>
  </si>
  <si>
    <t>Fan H</t>
  </si>
  <si>
    <t>The Ebola threat: China's response to the West African epidemic and national development of prevention and control policies and infrastructure</t>
  </si>
  <si>
    <t>Giraldi G</t>
  </si>
  <si>
    <t>Ebola virus disease outbreak: what's going on</t>
  </si>
  <si>
    <t>Ann Ig</t>
  </si>
  <si>
    <t>Gostin L</t>
  </si>
  <si>
    <t>A retrospective and prospective analysis of the west African Ebola virus disease epidemic: robust national health systems at the foundation and an empowered WHO at the apex</t>
  </si>
  <si>
    <t>Heymann D</t>
  </si>
  <si>
    <t>Global health security: the wider lessons from the west African Ebola virus disease epidemic</t>
  </si>
  <si>
    <t>Mehta R</t>
  </si>
  <si>
    <t>International Society of Nephrology's 9by25 initiative for acute kidney injury(zero preventable deaths by 2025): a human rights case for nephrology</t>
  </si>
  <si>
    <t>Pottie K</t>
  </si>
  <si>
    <t>Health equity in humanitarian emergencies: a role for evidence aid.</t>
  </si>
  <si>
    <t>J Evid Based Med</t>
  </si>
  <si>
    <t>Rajapakse S</t>
  </si>
  <si>
    <t>Current immunological and molecular tools for leptospirosis: diagnostics, vaccine design, and biomarkers for predicting severity</t>
  </si>
  <si>
    <t>Seto W</t>
  </si>
  <si>
    <t>Airborne transmission and precautions: facts and myths</t>
  </si>
  <si>
    <t>J Hosp Infect</t>
  </si>
  <si>
    <t>Tezer H</t>
  </si>
  <si>
    <t>Diagnosis of Crimean-Congo hemorrhagic fever</t>
  </si>
  <si>
    <t>Thisyakorn U</t>
  </si>
  <si>
    <t>Dengue: a global threat</t>
  </si>
  <si>
    <t>J Med Assoc Thai</t>
  </si>
  <si>
    <t>Weibel Galluzzo C</t>
  </si>
  <si>
    <t>[Reemergence of Chikungunya virus].</t>
  </si>
  <si>
    <t>Rev Med Suisse</t>
  </si>
  <si>
    <t>Zea-Vera A</t>
  </si>
  <si>
    <t>Challenges in the diagnosis and management of neonatal sepsis</t>
  </si>
  <si>
    <t>J Trop Pediatr.</t>
  </si>
  <si>
    <t>Zhang L</t>
  </si>
  <si>
    <t>Against Ebola: type 1 interferon guard risk and mesenchymal stromal cell combat sepsis</t>
  </si>
  <si>
    <t>Ahmadi M</t>
  </si>
  <si>
    <t>Development of a minimum data set of the information management system for burns</t>
  </si>
  <si>
    <t>Ahmed A</t>
  </si>
  <si>
    <t>Estimating national road crash fatalities using aggregate data</t>
  </si>
  <si>
    <t>Bagasha P</t>
  </si>
  <si>
    <t>Acute kidney injury among adult patients with sepsis in a low-income country: clinical patterns and short-term outcomes</t>
  </si>
  <si>
    <t>BMC Nephrol</t>
  </si>
  <si>
    <t>Becker S</t>
  </si>
  <si>
    <t>Combined stool-based multiplex PCR and microscopy for enhanced pathogen detection in patients with persistent diarrhoea and asymptomatic controls from  Côte d'Ivoire</t>
  </si>
  <si>
    <t>Clin Mcrobiol Infect</t>
  </si>
  <si>
    <t>Blacklock A</t>
  </si>
  <si>
    <t>Characteristics and clinical management of patients admitted to cholera wards in a regional referral hospital during the 2012 epidemic in Sierra Leone</t>
  </si>
  <si>
    <t>Bloch E</t>
  </si>
  <si>
    <t>The impact of human immunodeficiency virus infection on obstetric hemorrhage and blood transfusion in South Africa</t>
  </si>
  <si>
    <t>Borgman M</t>
  </si>
  <si>
    <t>Isolated pediatric burn injury in Iraq and Afghanistan</t>
  </si>
  <si>
    <t>Cattamanchi A</t>
  </si>
  <si>
    <t>Health worker perspectives on barriers to delivery of routine tuberculosis diagnostic evaluation services in Uganda: a qualitative study to guide clinic-based interventions</t>
  </si>
  <si>
    <t>Cavallaro K</t>
  </si>
  <si>
    <t>Expansion of syndromic vaccine preventable disease surveillance to include bacterial meningitis and Japanese encephalitis: evaluation of adapting polio and measles laboratory networks in Bangladesh, China and India, 2007-2008</t>
  </si>
  <si>
    <t>Dixon C</t>
  </si>
  <si>
    <t>Patient flow analysis in resource-limited settings: a practical tutorial and case study</t>
  </si>
  <si>
    <t>Glob Health Sci Pract</t>
  </si>
  <si>
    <t>The National Injury Surveillance System in China: a six-year review</t>
  </si>
  <si>
    <t>El-Shinawi M</t>
  </si>
  <si>
    <t>Developing sustainable trauma care education in Egypt: sequential trauma education program, steps to success</t>
  </si>
  <si>
    <t>Fast S</t>
  </si>
  <si>
    <t>Modelling the propagation of social response during a disease outbreak</t>
  </si>
  <si>
    <t>J R Soc Interface</t>
  </si>
  <si>
    <t>Gangcuangco L</t>
  </si>
  <si>
    <t>Prevalence and risk factors for trimethroprim-sulfamethoxazole-resistant Escherichia coli among women with acute uncomplicated urinary tract infection in a developing country</t>
  </si>
  <si>
    <t>Kannan V</t>
  </si>
  <si>
    <t>The burden of acute disease in Mahajanga, Madagascar - a 21 month study</t>
  </si>
  <si>
    <t>Kohrt B</t>
  </si>
  <si>
    <t>Adapting the Crisis Intervention Team (CIT) model of police-mental health collaboration in a low-income, post-conflict country: curriculum development in Liberia, West Africa</t>
  </si>
  <si>
    <t>Lauridsen K</t>
  </si>
  <si>
    <t>Organisation of in-hospital cardiac arrest teams - a nationwide study</t>
  </si>
  <si>
    <t>Resuscitation</t>
  </si>
  <si>
    <t>Lucien M</t>
  </si>
  <si>
    <t>Indentifying the most sensitive and specific sign and symptoms combinations for cholera: results from an analysis of laboratory-based surveillance data from Haiti, 2012-2013</t>
  </si>
  <si>
    <t>Mirabel M</t>
  </si>
  <si>
    <t>Screening for rheumatic heart disease: evaluation of a focused cardiac ultrasound approach</t>
  </si>
  <si>
    <t>Circ Cardioasc Imaging</t>
  </si>
  <si>
    <t>Mitchell R</t>
  </si>
  <si>
    <t>Capture and surveillance of quad-bike (ATV)-related injuries in administrative data collections</t>
  </si>
  <si>
    <t>Ndukwu C</t>
  </si>
  <si>
    <t>Pattern and outcome of postneonatal pediatric emergenciceis in Nnamdi Azikiwe University Teaching Hospital, Nnewi, South East Nigeria</t>
  </si>
  <si>
    <t>O'Meara W</t>
  </si>
  <si>
    <t>Etiology of pediatric fever in western Kenya: a case-control study of falciparum malaria, respiratory viruses, and streptococcal pharyngitis</t>
  </si>
  <si>
    <t>Ogah O</t>
  </si>
  <si>
    <t>Gender differences in clinical characteristics and outcome of acute heart failure in sub-Saharan Africa: results of the THESUS-HF study</t>
  </si>
  <si>
    <t>Clin Res Cardiol</t>
  </si>
  <si>
    <t>Olson K</t>
  </si>
  <si>
    <t>Assessing self-efficacy of frontline providers to perform newborn resuscitation in a low-resource setting</t>
  </si>
  <si>
    <t>Oner F</t>
  </si>
  <si>
    <t>Towards the development of an outcome instrument for spinal trauma: an international survey of spinal surgeons</t>
  </si>
  <si>
    <t>Spine</t>
  </si>
  <si>
    <t>Sam S</t>
  </si>
  <si>
    <t>High producing tumor necrosis factor alpha gene alleles in protection against severe manifestations of dengue</t>
  </si>
  <si>
    <t>Int J Med Sci</t>
  </si>
  <si>
    <t>Tadesse B</t>
  </si>
  <si>
    <t>High incidence of interpersonal violence in Northwest Ethiopia: a cross-sectional study</t>
  </si>
  <si>
    <t>Torrez P</t>
  </si>
  <si>
    <t>Tetanus after envenomations caused by freshwater stingrays</t>
  </si>
  <si>
    <t>Toxicon</t>
  </si>
  <si>
    <t>Vanderschuren M</t>
  </si>
  <si>
    <t>Emergency care facility access in rural areas within the golden hour?: Western Cape Case Study</t>
  </si>
  <si>
    <t>Int J Health Geogr</t>
  </si>
  <si>
    <t>Vilain P</t>
  </si>
  <si>
    <t>Health impact assessment of cyclone Bejisa in Reunion Island (France) using syndromic surveillance</t>
  </si>
  <si>
    <t>Wang</t>
  </si>
  <si>
    <t>Cross-border collaboration between China and Myanmar for emergency response to imported vaccine derived poliovirus case</t>
  </si>
  <si>
    <t>BMC Infect Dis</t>
  </si>
  <si>
    <t>Wesson H</t>
  </si>
  <si>
    <t>Trauma systems in Kenya: a qualitative analysis at the district level</t>
  </si>
  <si>
    <t>Qual Health Res</t>
  </si>
  <si>
    <t>Yates T</t>
  </si>
  <si>
    <t>Effectiveness of chlorine dispensers in emergencies: case study results from Haiti, Sierra Leone, Democratic Republic of Congo, and Senegal</t>
  </si>
  <si>
    <t>Envron Sci Technol</t>
  </si>
  <si>
    <t>Zamberi Z</t>
  </si>
  <si>
    <t>The high-affinity human IgG receptor Fc gamma receptor I (FcγRI) is nt associated with vascular leakage of dengue</t>
  </si>
  <si>
    <t>J Negat Results Biomed</t>
  </si>
  <si>
    <t>Petroze R</t>
  </si>
  <si>
    <t>Can focused trauma education initiatives reduce mortality or improve resource utilization in a low-resource setting?</t>
  </si>
  <si>
    <t>De Silva A</t>
  </si>
  <si>
    <t>Nursing intensive care skills training: a nurse led, short, structured, and practical training program, developed and tested in a resource-limited setting</t>
  </si>
  <si>
    <t>Rahill G</t>
  </si>
  <si>
    <t>Symptoms of PTSD in a sample of female victims of sexual violence in post-earthquake Haiti</t>
  </si>
  <si>
    <t>J Affect Disord</t>
  </si>
  <si>
    <t>da Silva R</t>
  </si>
  <si>
    <t>Violence and non-violence-related injuries and alcohol in women from developed and developing countries: a multi-site emergency room study</t>
  </si>
  <si>
    <t>Tyson A</t>
  </si>
  <si>
    <t>Hospital mortality following trauma: an analysis of a hospital-based injury surveillance registry in sub-Saharan Africa</t>
  </si>
  <si>
    <t>Jung H</t>
  </si>
  <si>
    <t>Etiologies of acute undifferentiated fever and clinical prediction of scrub typhus in a non-tropical endemic area</t>
  </si>
  <si>
    <t>Owens L</t>
  </si>
  <si>
    <t>The state of routine and emergency obstetric and neonatal care in Southern Province, Zambia</t>
  </si>
  <si>
    <t>Int J Gynaecol Obstet</t>
  </si>
  <si>
    <t>Khan M</t>
  </si>
  <si>
    <t>Can trained field community workers identify stroke using a stroke symptom questionnaire as well as neurologists? Adaptation and validation of a community worker administered stroke symptom questionnaire in a peri-urban Pakistani community</t>
  </si>
  <si>
    <t>J Stroke Cerebrovasc Dis</t>
  </si>
  <si>
    <t>Punyadee N</t>
  </si>
  <si>
    <t>Hamer D</t>
  </si>
  <si>
    <t>Rubach M</t>
  </si>
  <si>
    <t>Etiologies of illness among patients meeting integrated management of adolescent and adult illness district clinician manual criteria for severe infections in northern Tanzania: implications for empiric antimicrobial therapy</t>
  </si>
  <si>
    <t>Mazumder S</t>
  </si>
  <si>
    <t>Efficacy of early neonatal supplementation with vitamin A to reduce mortality in infancy in Haryana, India (Neovita): a randomised, double-blind, placebo-controlled trial</t>
  </si>
  <si>
    <t>Edmond K</t>
  </si>
  <si>
    <t>Effect of early neonatal vitamin A supplementation on mortality during infancy in Ghana (Neovita): a randomised, double-blind, placebo-controlled trial</t>
  </si>
  <si>
    <t>Masanja H</t>
  </si>
  <si>
    <t>Effect of neonatal vitamin A supplementation on mortality in infants in Tanzania (Neovita): a randomised, double-blind, placebo-controlled trial</t>
  </si>
  <si>
    <t>Kong V</t>
  </si>
  <si>
    <t>Acute appendicitis in the developing world is a morbid disease.</t>
  </si>
  <si>
    <t>Ann R Coll Surg Engl</t>
  </si>
  <si>
    <t>Christensen C</t>
  </si>
  <si>
    <t>Peace-Building and reconsiliation dividends of integrated health services delivery in post-conflict Burundi: qualitative assessments of providers and community members.</t>
  </si>
  <si>
    <t>Med Confl Surviv</t>
  </si>
  <si>
    <t>Tshefu A</t>
  </si>
  <si>
    <t>Timsa L</t>
  </si>
  <si>
    <t>Strategies for helping families prepare for birth: experiences from eastern central Uganda.</t>
  </si>
  <si>
    <t>Namazzi G</t>
  </si>
  <si>
    <t>Strengthening health facilities for maternal and newborn care: experiences from rural eastern Uganda.</t>
  </si>
  <si>
    <t>Waiswa P</t>
  </si>
  <si>
    <t>Effect of the Uganda Newborn Study on care-seeking and care practices: a cluster-randomised controlled trial.</t>
  </si>
  <si>
    <t>Khanam F</t>
  </si>
  <si>
    <t>Typhoid fever in young children in Bangladesh: clinical findings, antibiotic susceptibility pattern and immune responses.</t>
  </si>
  <si>
    <t>Chamberlain S</t>
  </si>
  <si>
    <t>Mortality related to actue illness and injury in rural Uganda: task shifting to improve outcomes.</t>
  </si>
  <si>
    <t>Bennett A</t>
  </si>
  <si>
    <t>Determination of a viral load threshold to distinguish symptomatic versus asymptomatic rotavirus infection in a high-disease-burden African population.</t>
  </si>
  <si>
    <t>Abramowitz S</t>
  </si>
  <si>
    <t>Community-centered responses to Ebola in urban Liberia: the view from below.</t>
  </si>
  <si>
    <t>Cao B</t>
  </si>
  <si>
    <t>Effect of a multi-level education intervention model on knowledge and attitudes of accidental injuries in rural children in Zunyi, southwest China.</t>
  </si>
  <si>
    <t>Shah A</t>
  </si>
  <si>
    <t>Angiographic embolization for major trauma in a low-middle income healthcare setting -- a retrosepctive review.</t>
  </si>
  <si>
    <t>Hoxha T</t>
  </si>
  <si>
    <t>Performance of clinical signs in the diagnosis of dehydration in children with acute gastroenteritis.</t>
  </si>
  <si>
    <t>Med Arh</t>
  </si>
  <si>
    <t>Stanley L</t>
  </si>
  <si>
    <t>A tool to improve competence in the management of emergency patients by rural clinic health workers: a pilot assessment on the Thai-Myanmar border.</t>
  </si>
  <si>
    <t>Confl Health</t>
  </si>
  <si>
    <t>Brenner S</t>
  </si>
  <si>
    <t>The quality of clinical maternal and neonatal healthcare -- A strategy for identifying 'routine care signal functions.'</t>
  </si>
  <si>
    <t>Hunt M</t>
  </si>
  <si>
    <t>Hatian and international responders' and decision-makers' perspetives regardling disability and the response to the 2010 Haiti earthquake.</t>
  </si>
  <si>
    <t>Timbi-Sisalima C</t>
  </si>
  <si>
    <t>An intelligent ecosystem for providing support in prehospital trauma care in Cuenca, Ecuador.</t>
  </si>
  <si>
    <t>MEDINFO</t>
  </si>
  <si>
    <t>Atmakusuma T</t>
  </si>
  <si>
    <t>Underutilization of anticoagulant for venous thromboembolism prophylaxis in three hospitals in Jakarta.</t>
  </si>
  <si>
    <t>Acta Med Indones</t>
  </si>
  <si>
    <t>Galloway-Blake T</t>
  </si>
  <si>
    <t>Clinical factors associated with morbidity and mortality in patients admitted with sickle cell disease.</t>
  </si>
  <si>
    <t>West Indian Med J</t>
  </si>
  <si>
    <t>Arntfield R</t>
    <phoneticPr fontId="0"/>
  </si>
  <si>
    <t>The utility of remote supervision with feedback as a method to deliver high volume critical care ultrasound training</t>
    <phoneticPr fontId="0"/>
  </si>
  <si>
    <t>J Crit Care</t>
    <phoneticPr fontId="0"/>
  </si>
  <si>
    <t>ECRLS</t>
    <phoneticPr fontId="0"/>
  </si>
  <si>
    <t>OR</t>
    <phoneticPr fontId="0"/>
  </si>
  <si>
    <t>Baqui A</t>
    <phoneticPr fontId="0"/>
  </si>
  <si>
    <t>Safety and efficacy of alternative antibiotic regimens compared with 7 day injectable procaine benzylpenicillin and gentamicin for outpatient treatment of neonates and young infants with clinical signs of severe infection when referral is not possible: a randomised, open-label, equivalence trial</t>
    <phoneticPr fontId="0"/>
  </si>
  <si>
    <t>Lancet</t>
    <phoneticPr fontId="0"/>
  </si>
  <si>
    <t>Chernick L</t>
    <phoneticPr fontId="0"/>
  </si>
  <si>
    <t>Barriers to and enablers of contraceptive use among adolescent females and their interest in an ED based intervention</t>
    <phoneticPr fontId="0"/>
  </si>
  <si>
    <t>Contraception</t>
  </si>
  <si>
    <t>Infective endocarditis in the Lao PDR: clinical characteristics and outcomes in a developing country</t>
  </si>
  <si>
    <t>Int J Cardiol</t>
  </si>
  <si>
    <t>dos Santos Y</t>
    <phoneticPr fontId="0"/>
  </si>
  <si>
    <t>Knowledge about prevention and management of acute diarrhoea among caregivers of children aged under 5 years treated at an emergency department in Pernambuco, Brazil</t>
  </si>
  <si>
    <t>Jat T</t>
    <phoneticPr fontId="0"/>
  </si>
  <si>
    <t>Socio-cultural and service delivery dimensions of maternal mortality in rural central India: a qualitative exploration using a human rights lens.</t>
  </si>
  <si>
    <t>Glob Health Action</t>
    <phoneticPr fontId="0"/>
  </si>
  <si>
    <t>Kariuki S</t>
    <phoneticPr fontId="0"/>
  </si>
  <si>
    <t>Prevalence and factors associated with convulsive status epilepticus in Africans with epilepsy.</t>
  </si>
  <si>
    <t>Neurology</t>
    <phoneticPr fontId="0"/>
  </si>
  <si>
    <t>Kligerman M</t>
    <phoneticPr fontId="0"/>
  </si>
  <si>
    <t>International aid and natural disasters: a pre- and post-earthquake longitudinal study of the healthcare infrastructure in Leogane, Haiti</t>
  </si>
  <si>
    <t>DHR</t>
    <phoneticPr fontId="0"/>
  </si>
  <si>
    <t>Tshefu A</t>
    <phoneticPr fontId="0"/>
  </si>
  <si>
    <t>Simplified antibiotic regimens compared with injectable procaine benzylpenicillin plus gentamicin for treatment of neonates and young infants with clinical signs of possible serious bacterial infection when referral is not possible: a randomised, open-label, equivalence trial.</t>
  </si>
  <si>
    <t>Krishna A</t>
    <phoneticPr fontId="0"/>
  </si>
  <si>
    <t>Maternal, fetal and renal outcomes of pregnancy-associated acute kidney injury requiring dialysis.</t>
  </si>
  <si>
    <t>Indian J Nephrol</t>
    <phoneticPr fontId="0"/>
  </si>
  <si>
    <t>Okware S</t>
    <phoneticPr fontId="0"/>
  </si>
  <si>
    <t xml:space="preserve">Managing Ebola from rural to urban slum settings: experiences from Uganda. </t>
  </si>
  <si>
    <t>Afri Health Sci</t>
    <phoneticPr fontId="0"/>
  </si>
  <si>
    <t>Singh S</t>
    <phoneticPr fontId="0"/>
  </si>
  <si>
    <t>The safety of ultrasound guided central venous cannulation in patients with liver disease.</t>
  </si>
  <si>
    <t>Saudi J Anaesth</t>
    <phoneticPr fontId="0"/>
  </si>
  <si>
    <t>Qadri F</t>
    <phoneticPr fontId="0"/>
  </si>
  <si>
    <t>Feasibility and effectiveness of oral cholera vaccine in an urban endemic setting in Bangladesh: a cluster randomised open-label trial.</t>
  </si>
  <si>
    <t>Sumaya S</t>
    <phoneticPr fontId="0"/>
  </si>
  <si>
    <t>Is the World Health Organization-recommended dose of pralidoxime effective in the treatment of organophosphorus poisoning? A randomized, double-blinded and placebo-controlled trial.</t>
  </si>
  <si>
    <t>Oza S</t>
    <phoneticPr fontId="0"/>
  </si>
  <si>
    <t>Bull World Health Organ</t>
    <phoneticPr fontId="0"/>
  </si>
  <si>
    <t>Wandeler G</t>
    <phoneticPr fontId="0"/>
  </si>
  <si>
    <t>Which clinical signs predict hypoxaemia in young Senegalese children with acute lower respiratory tract disease?</t>
  </si>
  <si>
    <t>Paediatr Int Child Health</t>
  </si>
  <si>
    <t>Potter D</t>
    <phoneticPr fontId="0"/>
  </si>
  <si>
    <t>Prehospital use of blood and plasma in pediatric trauma patients.</t>
  </si>
  <si>
    <t>Air Med J</t>
  </si>
  <si>
    <t>Piwowar-Manning E</t>
  </si>
  <si>
    <t xml:space="preserve">Performance of the fourth-generation Bio-Rad GS HIV Combo Ag/Ab enzyme immunoassay for diagnosis of HIV infection in Southern Africa. </t>
  </si>
  <si>
    <t>J Clin Virol</t>
    <phoneticPr fontId="0"/>
  </si>
  <si>
    <t>Roy A</t>
    <phoneticPr fontId="0"/>
  </si>
  <si>
    <t>Impact of Human Development Index on the profile and outcomes of patients with acute coronary syndrome.</t>
  </si>
  <si>
    <t>Heart</t>
    <phoneticPr fontId="0"/>
  </si>
  <si>
    <t>Nelson B</t>
    <phoneticPr fontId="0"/>
  </si>
  <si>
    <t>Emergency care and referral among isolated island populations in the Bahamas</t>
  </si>
  <si>
    <t>Wright S</t>
    <phoneticPr fontId="0"/>
  </si>
  <si>
    <t>Impact of contextualized pediatric resuscitation training on pediatric healthcare providers in Botswana</t>
    <phoneticPr fontId="0"/>
  </si>
  <si>
    <t>Resuscitation</t>
    <phoneticPr fontId="0"/>
  </si>
  <si>
    <t>EMD</t>
    <phoneticPr fontId="0"/>
  </si>
  <si>
    <t>Naghavi M</t>
  </si>
  <si>
    <t>Matamoros M</t>
    <phoneticPr fontId="0"/>
  </si>
  <si>
    <t>In-hospital pediatric cardiac arrest in Honduras</t>
  </si>
  <si>
    <t>Pediatr Emerg Care</t>
  </si>
  <si>
    <t>Gillon R</t>
    <phoneticPr fontId="0"/>
  </si>
  <si>
    <t>Defending the four principles approach as a good basis for good medical practice and therefore for good medical ethics</t>
  </si>
  <si>
    <t>J Med Ethics</t>
  </si>
  <si>
    <t>Patocka C</t>
    <phoneticPr fontId="0"/>
  </si>
  <si>
    <t xml:space="preserve">Pediatric resuscitation training-instruction all at once or spaced over time? </t>
  </si>
  <si>
    <t>Phung L</t>
    <phoneticPr fontId="0"/>
  </si>
  <si>
    <t xml:space="preserve">Prognosis of neonatal tetanus in the modern management era: an observational study in 107 Vietnamese infants. </t>
    <phoneticPr fontId="0"/>
  </si>
  <si>
    <t>Aggarwal K</t>
  </si>
  <si>
    <t>Mortality in newborns referred to tertiary hospital--an introspection</t>
  </si>
  <si>
    <t>J Family Med Prim Care</t>
  </si>
  <si>
    <t>Chelidze K</t>
  </si>
  <si>
    <t>Predictors of Mortality Among Pediatric Burn Patients in East Africa</t>
  </si>
  <si>
    <t>Dakoure P</t>
  </si>
  <si>
    <t>Trauma related to falls from trees treated in a specialized trauma centre in Burkina-Faso--106 cases treated in one year</t>
  </si>
  <si>
    <t>Int Orthop</t>
  </si>
  <si>
    <t>Dare A</t>
  </si>
  <si>
    <t>Lancet Glob Health</t>
  </si>
  <si>
    <t>Denk A</t>
  </si>
  <si>
    <t>Cutaneous anthrax--evaluation of 28 cases in the Eastern Anatolian region of Turkey</t>
  </si>
  <si>
    <t>Cutan Ocul Toxicol</t>
  </si>
  <si>
    <t>Dresang L</t>
  </si>
  <si>
    <t>The impact of Advanced Life Support in Obstetrics (ALSO) training in low-resource countries</t>
  </si>
  <si>
    <t>Jiao M</t>
  </si>
  <si>
    <t>Determinants of emergency response responsibility perceptions in the local public health workforce after China's health sector restructuring</t>
  </si>
  <si>
    <t>Lawn S</t>
  </si>
  <si>
    <t>Rapid screening for TB in HIV-pos pts on day 1 acute hosp admission by testing of urine samples using Xpert MTB-RIF--a prospective cohort in SA</t>
  </si>
  <si>
    <t>Natarajan A</t>
  </si>
  <si>
    <t>Provider experiences with uterine balloon tamponade for uncontrolled postpartum hemorrhage in health facilities in Kenya</t>
  </si>
  <si>
    <t>Reisman J</t>
  </si>
  <si>
    <t>Validation of a novel tool for assessing newborn resuscitation skills among birth attendants trained by the Helping Babies Breathe program</t>
  </si>
  <si>
    <t>Int J Gynaecol Obstet.</t>
  </si>
  <si>
    <t>Rutstein S</t>
  </si>
  <si>
    <t>On the front line of HIV virological monitoring--barriers and facilitators from a provider perspective in resource-limited settings</t>
  </si>
  <si>
    <t>AIDS Care</t>
  </si>
  <si>
    <t>Seward N</t>
  </si>
  <si>
    <t>Using Data to Estimate Effect of Hand Washing and Clean delivery kit use by birth attendants on maternal deaths after deliveries in rural bangladesh, india and nepal</t>
  </si>
  <si>
    <t>Shavit I</t>
  </si>
  <si>
    <t>The L</t>
  </si>
  <si>
    <t>Critical illness polyneuropathy and myopathy in a rural area in Vietnam</t>
  </si>
  <si>
    <t>J Neurol Sci</t>
  </si>
  <si>
    <t>Tian M</t>
  </si>
  <si>
    <t>Management of hip fractures in older people in Beijing--a retrospective audit and comparison with evidence-based guidelines and practice in the UK</t>
  </si>
  <si>
    <t>Osteoporos Int</t>
  </si>
  <si>
    <t>Vaillancourt A</t>
  </si>
  <si>
    <t>Country logistics performance and disaster impact</t>
  </si>
  <si>
    <t>Holmer H</t>
    <phoneticPr fontId="0"/>
  </si>
  <si>
    <t>The global met need for emergency obstetric care: a systematic review.</t>
    <phoneticPr fontId="0"/>
  </si>
  <si>
    <t>BJOG</t>
    <phoneticPr fontId="0"/>
  </si>
  <si>
    <t>RE</t>
    <phoneticPr fontId="0"/>
  </si>
  <si>
    <t>Ni Bhuinneain G</t>
    <phoneticPr fontId="0"/>
  </si>
  <si>
    <t>A systematic review of essential obstetric and newborn care capacity building in  rural sub-Saharan Africa.</t>
  </si>
  <si>
    <t>Das S</t>
    <phoneticPr fontId="0"/>
  </si>
  <si>
    <t>Transtracheal ultrasound for verification of endotracheal tube placement: a systematic review and meta-analysis.</t>
    <phoneticPr fontId="0"/>
  </si>
  <si>
    <t>Being ready to treat Ebola virus disease patients</t>
  </si>
  <si>
    <t>DeDassel J</t>
    <phoneticPr fontId="0"/>
  </si>
  <si>
    <t>Controlling acute rheumatic fever and rheumatic heart disease in developing countries: are we getting closer?</t>
  </si>
  <si>
    <t>Curr Opin Pediatr</t>
  </si>
  <si>
    <t>Lambert J</t>
  </si>
  <si>
    <t>Trauma-focused therapy for refugees: meta-analytic findings</t>
  </si>
  <si>
    <t>J Couns Psychol</t>
  </si>
  <si>
    <t>Remillard B</t>
    <phoneticPr fontId="0"/>
  </si>
  <si>
    <t>Kidney care in Haiti--the role of partnerships</t>
  </si>
  <si>
    <t>Nat Rev Nephrol</t>
  </si>
  <si>
    <t>Fallah M</t>
    <phoneticPr fontId="0"/>
  </si>
  <si>
    <t>Strategies to prevent future Ebola epidemics.</t>
  </si>
  <si>
    <t>Breisinger C</t>
  </si>
  <si>
    <t>Effects of the 2008 flood on economic performance and food security in Yemen--a simulation analysis</t>
  </si>
  <si>
    <t>Cariappa M</t>
  </si>
  <si>
    <t>Kumbh Mela 2013--Healthcare for the millions</t>
  </si>
  <si>
    <t>Med J Armed Forces India</t>
  </si>
  <si>
    <t>Carter E</t>
  </si>
  <si>
    <t>Harmful practices in the management of childhood diarrhea in low- and middle-income countries--a systematic review</t>
  </si>
  <si>
    <t>Academic Institutions' Critical Guideliens for Health Care Workers Who Deploy to West Africa for the Ebola Response and Future Crises</t>
  </si>
  <si>
    <t>Drake P</t>
  </si>
  <si>
    <t>Multiple visions of Indonesia's mud volcano--understanding representations of disaster across discursive settings</t>
  </si>
  <si>
    <t>Fegan D</t>
  </si>
  <si>
    <t>Tropical leg ulcers in children--more than yaws</t>
  </si>
  <si>
    <t>Pattanayak S</t>
  </si>
  <si>
    <t>Is abdominal tuberculosis a surgical problem</t>
  </si>
  <si>
    <t>A systematic literature review of the quality of evidence for injury and rehabilitation interventions in humanitarian crises</t>
  </si>
  <si>
    <t>Int J Public Health</t>
  </si>
  <si>
    <t>Tatham P</t>
  </si>
  <si>
    <t>Cracking the humanitarian logistic coordination challenge--lessons from the urban search and rescue community</t>
  </si>
  <si>
    <t>Integrated disaster relief logistics--a stepping stone towards viable civil-military networks</t>
  </si>
  <si>
    <t>Niermeyer S</t>
  </si>
  <si>
    <t>From the Neonatal Resuscitation Program to Helping Babies Breathe: Global impact of educational programs in neonatal resuscitation.</t>
  </si>
  <si>
    <t>Semin Fetal Neonatal Med</t>
  </si>
  <si>
    <t>Stewart B</t>
  </si>
  <si>
    <t>Routine systemic antibiotic prophylaxis for burn injuries in developing countries: A best evidence topic (BET).</t>
  </si>
  <si>
    <t>Kobayashi T</t>
  </si>
  <si>
    <t>Malaria diagnosis across the International Centers of Excellence for Malaria Research: Platforms, performance, and standardization.</t>
  </si>
  <si>
    <t>Am J Trop Med</t>
  </si>
  <si>
    <t>Paddick S</t>
  </si>
  <si>
    <t>The prevalence and clinical manifestations of delirium in sub-Saharan Africa: a systematic review with inferences</t>
  </si>
  <si>
    <t>Callese T</t>
  </si>
  <si>
    <t>Di Somma S</t>
  </si>
  <si>
    <t>Overcrowding in emergency department: an international issue</t>
  </si>
  <si>
    <t>Intern Emerg Med</t>
  </si>
  <si>
    <t>Lu Y</t>
  </si>
  <si>
    <t>NGO collaboration in community post-disaster reconstruction: field research following the 2008 Wenchuan earthquake in China</t>
  </si>
  <si>
    <t>Carbonnier G</t>
  </si>
  <si>
    <t>Reason, emotion, compassion: can altruism survive professionalisation in the humanitarian sector?</t>
  </si>
  <si>
    <t>Cardiopulmonary Resuscitation in Resource-limited Health Systems-Considerations for Training and Delivery</t>
  </si>
  <si>
    <t>Haake D</t>
  </si>
  <si>
    <t>Leptospirosis in humans</t>
  </si>
  <si>
    <t>Curr Top Microbiol Immunol</t>
  </si>
  <si>
    <t>Global, regional, and national age-sex specific all-cause and cause-specific mortality for 240 causes of death, 1990-2013: a systematic analysis for the Global Burden of Disease Study 2013</t>
  </si>
  <si>
    <t>Shimura T</t>
  </si>
  <si>
    <t>Radiation occupational health interventions offered to radiation workers in response to the complex catastrophic disaster at the Fukushima Daiichi Nuclear Power Plant</t>
  </si>
  <si>
    <t>J Radiat Res</t>
  </si>
  <si>
    <t>VandenBerg S</t>
  </si>
  <si>
    <t>Preparation for mass casualty incidents.</t>
  </si>
  <si>
    <t>Crit Care Nurs Clin North Am</t>
  </si>
  <si>
    <t>Heuvelings C</t>
  </si>
  <si>
    <t>Chest ultrasonography in patients with HIV: a case series and review of the literature.</t>
  </si>
  <si>
    <t>Infection.</t>
  </si>
  <si>
    <t>Opiyo N</t>
  </si>
  <si>
    <t>In-service training for health professionals to improve care of seriously ill newborns and children in low-income countries.</t>
  </si>
  <si>
    <t>Elshabrawy H</t>
  </si>
  <si>
    <t>Ebola virus outbreak, updates on current therapeutic strategies.</t>
  </si>
  <si>
    <t>Rev Med Virol</t>
  </si>
  <si>
    <t>Papali A</t>
  </si>
  <si>
    <t>A "three delays" model for severe sepsis in resource-limited countries.</t>
  </si>
  <si>
    <t xml:space="preserve">J Crit Care. </t>
  </si>
  <si>
    <t>Dhama K</t>
  </si>
  <si>
    <t>Ebola from emergence to epidemic: the virus and the disease, global preparedness and perspectives</t>
  </si>
  <si>
    <t>Otolorin E</t>
  </si>
  <si>
    <t xml:space="preserve">Essential basic and emergency obstetric and newborn care: from education and
training to service delivery and quality of care.
</t>
  </si>
  <si>
    <t>Mbanjumucyo G</t>
  </si>
  <si>
    <t>State of emergency medicine in Rwanda 2015: an innovative trainee and trainer model</t>
  </si>
  <si>
    <t>Aekka A</t>
  </si>
  <si>
    <t>Prehospital trauma care education for first responders in India.</t>
  </si>
  <si>
    <t>Hantrakun V</t>
  </si>
  <si>
    <t>Cost-effectiveness analysis of parenteral antimicrobials for acute melioidosis in Thailand.</t>
  </si>
  <si>
    <t>Koss C</t>
  </si>
  <si>
    <t>A Clinical Predictor Score for 30-Day Mortality among HIV-Infected Adults Hospitalized with Pneumonia in Uganda.</t>
  </si>
  <si>
    <t>Zhen X</t>
  </si>
  <si>
    <t>Ebola preparedness in the Western Pacific Region, 2014</t>
  </si>
  <si>
    <t xml:space="preserve">Western Pac Surveill Response J. </t>
  </si>
  <si>
    <t>Mduma E</t>
  </si>
  <si>
    <t>Frequent brief on-site simulation training and reduction in 24-h neonatal mortality-An educational intervention study.</t>
  </si>
  <si>
    <t>Johansson E</t>
  </si>
  <si>
    <t>Effect of diagnostic testing on medicines used by febrile children less than five years in 12 malaria-endemic African countries: a mixed-methods study.</t>
  </si>
  <si>
    <t>Nsabagasani X</t>
  </si>
  <si>
    <t xml:space="preserve">Availability and utilization of the WHO recommended priority lifesaving medicines
for under five-year old children in public health facilities in Uganda: a
cross-sectional survey.
</t>
  </si>
  <si>
    <t>J Pharm Policy Pract</t>
  </si>
  <si>
    <t>Strecker T</t>
  </si>
  <si>
    <t xml:space="preserve">Acute care surgery in Rwanda: Operative epidemiology and geographic variations in
access to care.
</t>
  </si>
  <si>
    <t>Calvello E</t>
  </si>
  <si>
    <t xml:space="preserve">Operationalising emergency care delivery in sub-Saharan Africa: consensus-based
recommendations for healthcare facilities.
</t>
  </si>
  <si>
    <t>Sri-On J</t>
  </si>
  <si>
    <t xml:space="preserve">The prevalence, risk factors and short-term outcomes of delirium in Thai elderly 
emergency department patients.
</t>
  </si>
  <si>
    <t>Shah S</t>
  </si>
  <si>
    <t>Sozzi E</t>
  </si>
  <si>
    <t xml:space="preserve">Minimizing the Risk of Disease Transmission in Emergency Settings: Novel In Situ 
Physico-Chemical Disinfection of Pathogen-Laden Hospital Wastewaters.
</t>
  </si>
  <si>
    <t>Mohamed-Ahmed R</t>
  </si>
  <si>
    <t>Disaster day': global health simulation teaching.</t>
  </si>
  <si>
    <t>Clin Teach</t>
  </si>
  <si>
    <t>Nickerson J</t>
  </si>
  <si>
    <t xml:space="preserve">Assessments of health services availability in humanitarian emergencies: a review
of assessments in Haiti and Sudan using a health systems approach.
</t>
  </si>
  <si>
    <t>Savage E</t>
  </si>
  <si>
    <t>The Canadian Armed Forces medical response to Typhoon Haiyan.</t>
  </si>
  <si>
    <t>Can J Surg</t>
  </si>
  <si>
    <t>Ashraf V</t>
  </si>
  <si>
    <t>Factors delaying hospital arrival of patients with acute stroke</t>
  </si>
  <si>
    <t>Ann Indian Acad Neurol</t>
  </si>
  <si>
    <t>Chew K</t>
  </si>
  <si>
    <t>A survey on the choice of transportation to come to emergency department among patients with acute coronary syndrome of a community in Malaysia</t>
  </si>
  <si>
    <t>Med J Malaysia</t>
  </si>
  <si>
    <t>Chisti M</t>
  </si>
  <si>
    <t>Validity of antibodies in lymphocyte supernatent in diagnosing tuberculosis in severely malnourished children presenting with pneumonia</t>
  </si>
  <si>
    <t>Plos One</t>
  </si>
  <si>
    <t>Dharma S</t>
  </si>
  <si>
    <t>Organisation of reperfusion therapy for STEMI in a developing country</t>
  </si>
  <si>
    <t>Open Heart</t>
  </si>
  <si>
    <t>Traumatic tension pneumothorax experience: experience from 115 consecutive patients in a trauma service in South Africa</t>
  </si>
  <si>
    <t>Eur J Trauma Emerg Surg</t>
  </si>
  <si>
    <t>Kyei N</t>
  </si>
  <si>
    <t>Imported Lassa fever: a report of 2 cases in Ghana</t>
  </si>
  <si>
    <t>Mercer M</t>
  </si>
  <si>
    <t>Epidemiology of shortness of breath in prehospital patients in Andhra Pradesh, India</t>
  </si>
  <si>
    <t>Mirhaghi A</t>
  </si>
  <si>
    <t>Outcomes for emergency severity index triage implementation in the emergency department</t>
  </si>
  <si>
    <t>J Clin Dian Res</t>
  </si>
  <si>
    <t>Nathan H</t>
  </si>
  <si>
    <t>Accuracy validation of the microlife 3AS1-2 blood pressure devie in a pregnant population with low blood pressure</t>
  </si>
  <si>
    <t>Blood Press Monit</t>
  </si>
  <si>
    <t>Riviello E</t>
  </si>
  <si>
    <t>Improving decision making for massive transfusion in a resource poor setting: a preliminary study in Kenya</t>
  </si>
  <si>
    <t>Andersson C</t>
  </si>
  <si>
    <t>Fixing the Wounded or Keeping Lead in the Air-Tactical Officers' Views of Emergency Care on the Battlefield</t>
  </si>
  <si>
    <t>Military Medicine</t>
  </si>
  <si>
    <t>Coyle R</t>
  </si>
  <si>
    <t>Emergency care capacity in Freetown, Sierra Leone: a service evaluation</t>
  </si>
  <si>
    <t>BMC Emergency Medicine</t>
  </si>
  <si>
    <t>Downing J</t>
  </si>
  <si>
    <t>Cost-effectiveness of the non-pneumatic anti-shock garment (NASG): evidence from a clust randomized controlled trial in Zambia and Zimbabwe</t>
  </si>
  <si>
    <t>Ibrahim M</t>
  </si>
  <si>
    <t>Menace of chilhood non-accidental traumatic brain injuries: A single unit report</t>
  </si>
  <si>
    <t>African Journal of Paediatric Surgery</t>
  </si>
  <si>
    <t>Knoble S</t>
  </si>
  <si>
    <t>Electronic diagnostic algorithms to assist mid-level health care workers in Nepal: A mixed-method exploratory study</t>
  </si>
  <si>
    <t>Int J Med Inform</t>
  </si>
  <si>
    <t>Merchant A</t>
  </si>
  <si>
    <t>Training Laypersons and Hospital Personnel in Basic Resuscitation Techniques: an Approach to Impact the Global Trauma Burden in Mozambique</t>
  </si>
  <si>
    <t>Oral amoxicillin compared with injectable procaine benzylpenicillin plus gentamicin for treatment of neonates and young infants with fast breathing when referral is not possible: a randomized, open-label, equivalence trial</t>
  </si>
  <si>
    <t>Atkinson P</t>
  </si>
  <si>
    <t>International Federation for Emergency Medicine point of care ultrasound curriculum.</t>
  </si>
  <si>
    <t>CJEM</t>
  </si>
  <si>
    <t>Brolin K</t>
  </si>
  <si>
    <t>Foreign Medical Teams in the Philippines after Typhoon Haiyan 2013 - Who Were They, When Did They Arrive and What Did They Do?</t>
  </si>
  <si>
    <t>Dagher G</t>
  </si>
  <si>
    <t>Descriptive analysis of sepsis in a developing country</t>
  </si>
  <si>
    <t>Douglass K</t>
  </si>
  <si>
    <t>Postgraduate Emergency Medicine Training in India: An Educational Partnership with the Private Sector</t>
  </si>
  <si>
    <t>Kouadio K</t>
  </si>
  <si>
    <t>Epidemiological and Surveillance Response to Ebola Virus Disease Outbreak in Lofa County, Liberia (March-September, 2014); Lessons Learned.</t>
  </si>
  <si>
    <t>Li Y</t>
  </si>
  <si>
    <t>A grounded theory study of 'turning into a strong nurse': Earthquake experiences and perspectives on disaster nursing education.</t>
  </si>
  <si>
    <t>Nurse Educ Today</t>
  </si>
  <si>
    <t>Makinen T</t>
  </si>
  <si>
    <t>Mental Well-being Considerations in Preparation for Disaster Health Care: Learning From Deployment</t>
  </si>
  <si>
    <t>Nguyen H</t>
  </si>
  <si>
    <t>Cost and impoverishment 1 year after hospitalisation due to injuries: a cohort study in Thái Bình, Vietnam.</t>
  </si>
  <si>
    <t>Pean C</t>
  </si>
  <si>
    <t>Near-peer emergency medicine for medical students in Port-au-Prince, Haiti: an example of rethinking global health interventions in developing countries</t>
  </si>
  <si>
    <t>Ann Glob Health</t>
  </si>
  <si>
    <t>Pringle K</t>
  </si>
  <si>
    <t>A short trauma course for physicians in a resource-limited setting: Is low-cost simulation effective?".</t>
  </si>
  <si>
    <t xml:space="preserve"> Injury</t>
  </si>
  <si>
    <t>Schuurman N</t>
  </si>
  <si>
    <t>Intentional injury and violence in Cape Town, South Africa: an epidemiological analysis of trauma admissions data</t>
  </si>
  <si>
    <t>Ajumobi O</t>
  </si>
  <si>
    <t>Performance of an HRP-2 rapid diagnostic test in Nigerian children less than 5 years of age</t>
  </si>
  <si>
    <t>Aksay E</t>
  </si>
  <si>
    <t>Sensitivity and specificity of bedside ultrasonography in the diagnosis of fractures of the fifth metacarpal</t>
  </si>
  <si>
    <t>Bodalal Z</t>
  </si>
  <si>
    <t>Impact of the 2011 Libyan conflict on road traffic injuries in Benghazi, Libya</t>
  </si>
  <si>
    <t>Libyan J Med</t>
  </si>
  <si>
    <t>Buchanan J</t>
  </si>
  <si>
    <t>Satisfaction with nursing care in the emergency department of an urban hospital in the developing world: A pilot study</t>
  </si>
  <si>
    <t>Intl Emerg Nurs</t>
  </si>
  <si>
    <t>Carter M</t>
  </si>
  <si>
    <t>Rapid diagnostic tests for dengue virus infection in febrile Cambodian children: diagnostic accuracy and incorporation into diagnostic algorithms</t>
  </si>
  <si>
    <t>Chong S</t>
  </si>
  <si>
    <t>Diagnosing paediatric myocarditis: what really matters</t>
  </si>
  <si>
    <t>Dabkana T</t>
  </si>
  <si>
    <t>Pattern of injuries seen during an insurgency: a 5-year review of 1339 cases from Nigeria</t>
  </si>
  <si>
    <t>Ann Afr Med</t>
  </si>
  <si>
    <t>Dogan N</t>
  </si>
  <si>
    <t>Comparison of the therapeutic efficacy of intravenous dimenhydrinate and intravenous piracetam in patients with vertigo: a randomised clinical trial</t>
  </si>
  <si>
    <t>Fathi M</t>
  </si>
  <si>
    <t>Ultrasound-guided hematoma block in distal radial fracture reduction: a randomised clinical trial</t>
  </si>
  <si>
    <t>Jacobs B</t>
  </si>
  <si>
    <t>Ambulance services as part of the district health system in low-income countries: a feasibility study from Cambodia</t>
  </si>
  <si>
    <t>Int J Health Plann Manage</t>
  </si>
  <si>
    <t>Kato C</t>
  </si>
  <si>
    <t>Clinical profiles, disease outcome and co-morbidities among T. b. rhodesiense sleeping sickness patients in Uganda.</t>
  </si>
  <si>
    <t>Liu X</t>
  </si>
  <si>
    <t>Lung ultrasonography: an effective way to diagnose community-acquired pneumonia.</t>
  </si>
  <si>
    <t>Naing C</t>
  </si>
  <si>
    <t>Cost-utility analysis of an adjunctive recombinant activated factor VIIa for on-demand treatment of bleeding episodes in dengue haemorrhagic fever</t>
  </si>
  <si>
    <t>Blood Coagul Fibrinolysis</t>
  </si>
  <si>
    <t>Ogunniyi A</t>
  </si>
  <si>
    <t>Analysis of trauma care education in the South Sudan community health worker training curriculum</t>
  </si>
  <si>
    <t>Clinical and economic effects of selective radiological evaluation of high-energy trauma patients: a prospective experience of a level 1 busy trauma centre</t>
  </si>
  <si>
    <t>Razzak J</t>
  </si>
  <si>
    <t>Emergency and trauma care in Pakistan: a cross-sectional study of healthcare levels</t>
  </si>
  <si>
    <t>Saghi B</t>
  </si>
  <si>
    <t>Efficacy of the jet injector in local anaesthesia for small wound sutures: a randomised clinical trial compared with the needle infiltration technique</t>
  </si>
  <si>
    <t>Sargant N</t>
  </si>
  <si>
    <t>Does anaphylaxis masquerade as asthma in children?</t>
  </si>
  <si>
    <t>Schober M</t>
  </si>
  <si>
    <t>Improving care for victims of violence in resource-poor settings such as Lusaka, Zambia: results of a low-budget intervention</t>
  </si>
  <si>
    <t>Vahidid E</t>
  </si>
  <si>
    <t>Wagenlehner F</t>
  </si>
  <si>
    <t>Ceftolozane-tazobactam compared with levofloxacin in the treatment of complicatedurinary-tract infections, including pyelonephritis: a randomised, double-blind,phase 3 trial (ASPECT-cUTI)</t>
  </si>
  <si>
    <t>Yan Y</t>
  </si>
  <si>
    <t>Disaster nursing skills, knowledge and attitudes required in earthquake relief: Implications for nursing education</t>
  </si>
  <si>
    <t>Int Nurs Rev</t>
  </si>
  <si>
    <t>Zafar W</t>
  </si>
  <si>
    <t>Moral experience and ethical challenges in an emergency department in Pakistan: emergency physicians' perspectives</t>
  </si>
  <si>
    <t>Andrews R</t>
  </si>
  <si>
    <t>Unpredictable, unpreventable and impersonal medicine: global disaster response in the 21st century</t>
  </si>
  <si>
    <t>The EPMA Journal</t>
  </si>
  <si>
    <t>Direct Killing of Patients in Humanitarian Situations and Armed Conflicts: The Profession of Medicine is Losing Its Meaning</t>
  </si>
  <si>
    <t>Am. J. Trop. Med. Hyg.</t>
  </si>
  <si>
    <t>Becker H</t>
  </si>
  <si>
    <t>Recognizing victims of human trafficking in the pediatric emergency department</t>
  </si>
  <si>
    <t>Pediatric Emergency Care</t>
  </si>
  <si>
    <t>Buseh A</t>
  </si>
  <si>
    <t>The Ebola Epidemic in West Africa: Challenges, Opportunities, and Policy Priority Areas</t>
  </si>
  <si>
    <t>Nursing Outlook</t>
  </si>
  <si>
    <t>Downes E</t>
  </si>
  <si>
    <t>Nursing and complex humanitarian emergencies: Ebola is more than a disease.</t>
  </si>
  <si>
    <t>Jafar A</t>
  </si>
  <si>
    <t>A literature review of medical record keeping by foreign medical teams in sudden onset disasters.</t>
  </si>
  <si>
    <t>Obafunwa J</t>
  </si>
  <si>
    <t>Forensic Investigation of mass disasters in Nigeria: A review.</t>
  </si>
  <si>
    <t>Nigerian Medical Journal</t>
  </si>
  <si>
    <t>Oliwa J</t>
  </si>
  <si>
    <t xml:space="preserve">Tuberculosis as a cause or comorbidity of childhood pneumonia in
tuberculosis-endemic areas: a systematic review
</t>
  </si>
  <si>
    <t>Lancet Respir Med</t>
  </si>
  <si>
    <t>Satalkar P</t>
  </si>
  <si>
    <t>Prioritising Healthcare Workers for Ebola Treatment: Treating Those at Greatest Risk to Confer Greatest Benefit</t>
  </si>
  <si>
    <t>Developing World Bioethics</t>
  </si>
  <si>
    <t>Sudarshi D</t>
  </si>
  <si>
    <t>Human African trypanosomiasis in non-endemic countries.</t>
  </si>
  <si>
    <t>Clinical Medicine</t>
  </si>
  <si>
    <t>Yacoub S</t>
  </si>
  <si>
    <t>Dengue: an update for clinicians working in non-endemic areas.</t>
  </si>
  <si>
    <t>Ayukebong J</t>
  </si>
  <si>
    <t>Role of noroviruses as aetiological agents of diarrhoea in developing countries</t>
  </si>
  <si>
    <t>J Gen Virol</t>
  </si>
  <si>
    <t>Bailey M</t>
  </si>
  <si>
    <t>Bending the curve: force health protection during the insertion phase of the ebola outbreak response</t>
  </si>
  <si>
    <t>J R Army Med Corps</t>
  </si>
  <si>
    <t>Bebell L</t>
  </si>
  <si>
    <t>Ebola virus disease and marburg disease in pregnancy: a review and management consideration for filovirus infection</t>
  </si>
  <si>
    <t>Obstet Gynecol</t>
  </si>
  <si>
    <t>Cilliers A</t>
  </si>
  <si>
    <t>Anti-inflammatory for carditis in acute rheumatic fever</t>
  </si>
  <si>
    <t>Cole W</t>
  </si>
  <si>
    <t>Providing care to children in times of war</t>
  </si>
  <si>
    <t>Sadeghi H</t>
  </si>
  <si>
    <t>Crisis management aspects of bam catastrophic earthquake: review article</t>
  </si>
  <si>
    <t>Health Promot Perspect</t>
  </si>
  <si>
    <t>Guidelines for the treatment of malaria</t>
  </si>
  <si>
    <t>Chen S</t>
  </si>
  <si>
    <t>Advances in clinical studies of cardiopulmonary resuscitation</t>
  </si>
  <si>
    <t>Istek S</t>
  </si>
  <si>
    <t>The devastating effects a fire burn in a child</t>
  </si>
  <si>
    <t>BMJ Case Rep</t>
  </si>
  <si>
    <t>Kaplanoglu M</t>
  </si>
  <si>
    <t>Scorpion stings in pregnant women: an analysis of 11 cases and review of literature</t>
  </si>
  <si>
    <t>Clin Exp Obstet Gynecol</t>
  </si>
  <si>
    <t>Kianoush S</t>
  </si>
  <si>
    <t>Recent Advances in the Clinical Management of Lead Poisoning</t>
  </si>
  <si>
    <t>Acta Med Iran</t>
  </si>
  <si>
    <t>Lassi Z</t>
  </si>
  <si>
    <t>Short-course versus long-course intravenous therapy with the same antibiotic for severe community-acquired pneumonia in children aged two months to 59 months</t>
  </si>
  <si>
    <t>Blast Injuries</t>
  </si>
  <si>
    <t>Matua G</t>
  </si>
  <si>
    <t>Ebolavirus and Haemorrhagic Syndrome</t>
  </si>
  <si>
    <t>Sultan Qaboos Univ Med J</t>
  </si>
  <si>
    <t>Torres M</t>
  </si>
  <si>
    <t>Ebola: a review for emergency providers</t>
  </si>
  <si>
    <t>Emerg Med Clin North Am</t>
  </si>
  <si>
    <t>King R</t>
  </si>
  <si>
    <t>Competencies for disaster mental health</t>
  </si>
  <si>
    <t>Curr Psychiatry Rep</t>
  </si>
  <si>
    <t>Burke T</t>
    <phoneticPr fontId="1"/>
  </si>
  <si>
    <t>A postpartum hemorrage package with condom uterine balloon tamponade</t>
  </si>
  <si>
    <t>Royal College of Obstetricians and Gynecologists</t>
  </si>
  <si>
    <t>Chacon R</t>
    <phoneticPr fontId="1"/>
  </si>
  <si>
    <t>Demographic and clinical characteristics of death associated with influenza H1N1 pdm09 in Central America and Dominican Republic</t>
  </si>
  <si>
    <t>BMC Public Heatlh</t>
  </si>
  <si>
    <t>Chen C</t>
    <phoneticPr fontId="1"/>
  </si>
  <si>
    <t>Utility of CRP Levels for Early Prediction of Dengue Severity in Adults</t>
  </si>
  <si>
    <t>Biomed Research International</t>
  </si>
  <si>
    <t>George E</t>
    <phoneticPr fontId="1"/>
  </si>
  <si>
    <t>Predicting Mortality in Sick African Children: the FEAST Pediatric Emergency Triage (PET) Score</t>
  </si>
  <si>
    <t>BMC Medicine</t>
  </si>
  <si>
    <t>Hoxha T</t>
    <phoneticPr fontId="1"/>
  </si>
  <si>
    <t>Comparing the Accuracy of Three Dehydration Scales in Children with Acute Diarrhea in a Developing Country of Kosovo</t>
  </si>
  <si>
    <t>Mater Sociomed</t>
  </si>
  <si>
    <t>Levine A</t>
    <phoneticPr fontId="1"/>
  </si>
  <si>
    <t>Matzopoulos R</t>
    <phoneticPr fontId="1"/>
  </si>
  <si>
    <t>Injury Related Mortality in South Africa: a retrospective descriptive study of postmortem investigations</t>
  </si>
  <si>
    <t>Bull World Health Organization</t>
  </si>
  <si>
    <t>Mecrow T</t>
    <phoneticPr fontId="1"/>
  </si>
  <si>
    <t>Willingness to Administer Mouth to Mouth Ventilation in a first response program in rural Bangledesh</t>
  </si>
  <si>
    <t>BMC International Health and Human Rigths</t>
  </si>
  <si>
    <t>Merchant A</t>
    <phoneticPr fontId="1"/>
  </si>
  <si>
    <t>Evaluating Progress in the Global Surgical Crisis: Contrasting Access to Emergency and Essential Surgery and Safe Anesthesia Around the World</t>
  </si>
  <si>
    <t>World Journal of Surgery</t>
  </si>
  <si>
    <t>Ong M</t>
    <phoneticPr fontId="1"/>
  </si>
  <si>
    <t>Outcomes for Out of Hospital Cardiac Arrest Across 7 Countries in Asia: the Pan Asian Resuscitation Outcomes Study (PAROS)</t>
  </si>
  <si>
    <t>Resusitation</t>
  </si>
  <si>
    <t>Rominski S</t>
    <phoneticPr fontId="1"/>
  </si>
  <si>
    <t>The Role of Short-Term Volunteers in a global health capacity building effort: the Project HOPE-GEMC Experience</t>
  </si>
  <si>
    <t>International Journal of Emergency Medicine</t>
  </si>
  <si>
    <t>Sawe H</t>
    <phoneticPr fontId="1"/>
  </si>
  <si>
    <t>Trends in Mortality Associated with Opening of a full capacity public emergency department at the main tertiary-level hospital in Tanzania</t>
  </si>
  <si>
    <t>Schell C</t>
    <phoneticPr fontId="1"/>
  </si>
  <si>
    <t>Severly Deranged vital signs as triggers for acute treatment modifications on an intensive care unit in a low income country</t>
  </si>
  <si>
    <t xml:space="preserve">BMC Research Notes </t>
  </si>
  <si>
    <t>Sharma D</t>
    <phoneticPr fontId="1"/>
  </si>
  <si>
    <t>Surgery for Conditions of Infectious Etiology in Resource Limited Countries Affected by Crisis</t>
  </si>
  <si>
    <t>Surgical Infections</t>
  </si>
  <si>
    <t>Staton C</t>
    <phoneticPr fontId="1"/>
  </si>
  <si>
    <t>A prospective registry evaluating the epidemiology and clinical care of traumatic brain injury patients presenting to a regional referral hospital in Moshi, Tanzania: challenges and the way forward</t>
  </si>
  <si>
    <t>International Journal of Injury Control and Safety Promotion</t>
  </si>
  <si>
    <t>Nursing and Health Sciences</t>
  </si>
  <si>
    <t>Walker D</t>
    <phoneticPr fontId="1"/>
  </si>
  <si>
    <t>A process evaluation of PRONTO simulation training for obstetric and neonatal emergency response teams in Guatemala</t>
  </si>
  <si>
    <t>BMC Medical Education</t>
  </si>
  <si>
    <t>Wani M</t>
    <phoneticPr fontId="1"/>
  </si>
  <si>
    <t>Study of Surgical Emergencies of Tubercular Abdomen in Developing Countries</t>
  </si>
  <si>
    <t>Indian Journal of Surgery</t>
  </si>
  <si>
    <t>Algaali K</t>
    <phoneticPr fontId="1"/>
  </si>
  <si>
    <t>Postgraduate education in disaster health and medicine</t>
  </si>
  <si>
    <t>Front. Public Health</t>
  </si>
  <si>
    <t>Jacobs M</t>
    <phoneticPr fontId="1"/>
  </si>
  <si>
    <t>Post-exposure prohpylaxis against Ebola virus disease with experimental antiviral agents: a case-series of health-care workers</t>
  </si>
  <si>
    <t>Lancet Infect Dis</t>
  </si>
  <si>
    <t>Kang P</t>
    <phoneticPr fontId="1"/>
  </si>
  <si>
    <t>Medical Efforts and Injury Patterns of Military Hospital Patients Following the 2013 Lushan Earthquake in China: A Retrospective Study</t>
  </si>
  <si>
    <t>Int J. Environ. Res. Public Health</t>
  </si>
  <si>
    <t>Empirically Derived Dehydration Scoring and Decision Tree Models for Children With Diarrhea: Assessment and Internal Validation in a Prospective Cohort Study in Dhaka, Bangladesh</t>
  </si>
  <si>
    <t>Global Health: Science and Practice 2015</t>
  </si>
  <si>
    <t>Matsumura T</t>
    <phoneticPr fontId="1"/>
  </si>
  <si>
    <t>Water Suppply Facility Damage and Water Resource Operation at Disaster Baste Hospitals in Miyagi Prefecture in the Wake of the Great East Japan Earthquake</t>
  </si>
  <si>
    <t>Ramadass M</t>
    <phoneticPr fontId="1"/>
  </si>
  <si>
    <t>Declaration of a State of Emergency in Trinidad and Tobago: Effect on the Trauma Admissions at the National Referral Trauma Centre</t>
  </si>
  <si>
    <t>Regens J</t>
    <phoneticPr fontId="1"/>
  </si>
  <si>
    <t>Regional variation in causes of injuries among terrorism victims for mass casualty events</t>
  </si>
  <si>
    <t>Wu D</t>
    <phoneticPr fontId="1"/>
  </si>
  <si>
    <t>Emergency Department Crowding and the Performance of Damage Control Resuscitation in Major Trauma Patients with Hemorrhagic Shock</t>
  </si>
  <si>
    <t>Academic Emergency Medicine</t>
  </si>
  <si>
    <t>Yamanouchi S</t>
    <phoneticPr fontId="1"/>
  </si>
  <si>
    <t>Survey of Preventable Disaster Death at Medcal Institutions in Areas Affected by the Great Eas Japan Earthquake: A retrospective Preliminary Investigation of Medical Institutions in Miyagi Prefecture</t>
  </si>
  <si>
    <t>Bakhaidar M</t>
  </si>
  <si>
    <t>Pattern of drug overdose and chemical poisoning among patients attending an
emergency department, western Saudi Arabia.</t>
  </si>
  <si>
    <t>J Community Health</t>
  </si>
  <si>
    <t>Cohen C</t>
  </si>
  <si>
    <t>Epidemiology of viral-associated acute lower respiratory tract infection among
children &lt;5 years of age in a high HIV prevalence setting, South Africa,
2009-2012.</t>
  </si>
  <si>
    <t>Colenbrander S</t>
  </si>
  <si>
    <t>Consensus and contention in the priority setting process: examining the health
sector in Uganda.</t>
  </si>
  <si>
    <t>Health Policy Plan.</t>
  </si>
  <si>
    <t>Doğan N</t>
    <phoneticPr fontId="1"/>
  </si>
  <si>
    <t>Can initial lactate levels predict the severity of unintentional carbon monoxide poisoning?</t>
  </si>
  <si>
    <t>Hum Exp Toxicol</t>
  </si>
  <si>
    <t>Hassanian-Moghaddam H</t>
  </si>
  <si>
    <t>Methanol mass poisoning in Iran: role of case finding in outbreak management</t>
  </si>
  <si>
    <t>J Public Health (Oxf).</t>
  </si>
  <si>
    <t>Latifi R</t>
  </si>
  <si>
    <t>Traffic-related pedestrian injuries amongst expatriate workers in Qatar: a need for cross-cultural injury prevention programme.</t>
  </si>
  <si>
    <t>Li J</t>
  </si>
  <si>
    <t>ST-segment elevation myocardial infarction in China from 2001 to 2011 (the China
PEACE-Retrospective Acute Myocardial Infarction Study): a retrospective analysis
of hospital data.</t>
  </si>
  <si>
    <t>McCarthy R</t>
  </si>
  <si>
    <t>A feasible, acceptable and effective way to teach health care workers in low- and
middle-income countries a method to manage acutely ill obstetric women.</t>
  </si>
  <si>
    <t>Midwifery.</t>
  </si>
  <si>
    <t>Naraynsingh R</t>
  </si>
  <si>
    <t>Trauma in the elderly in Trinidad and Tobago: a cross-sectional study.</t>
  </si>
  <si>
    <t>Eur J Emerg Med</t>
  </si>
  <si>
    <t>Petroze R</t>
    <phoneticPr fontId="1"/>
  </si>
  <si>
    <t>Injury, disability and access to care in Rwanda: results of a nationwide
cross-sectional population study.</t>
  </si>
  <si>
    <t>World J Surg.</t>
  </si>
  <si>
    <t>Quistberg D</t>
    <phoneticPr fontId="1"/>
  </si>
  <si>
    <t>The walking environment in Lima, Peru and pedestrian-motor vehicle collisions: an exploratory analysis.</t>
  </si>
  <si>
    <t>Traffic Inj Prev.</t>
  </si>
  <si>
    <t>Rockwell W</t>
    <phoneticPr fontId="1"/>
  </si>
  <si>
    <t>A model for university-based international plastic surgery collaboration builds local sustainability.</t>
  </si>
  <si>
    <t>Ann Plast Surg</t>
  </si>
  <si>
    <t>Solagberu B</t>
    <phoneticPr fontId="1"/>
  </si>
  <si>
    <t>Pedestrian injuries in the most densely populated city in Nigeria-an epidemic
calling for control.</t>
  </si>
  <si>
    <t>Traffic Inj Prev</t>
  </si>
  <si>
    <t>Usher K</t>
  </si>
  <si>
    <t>Strengthening and preparing: enhancing nursing research for disaster management.</t>
  </si>
  <si>
    <t>Nurse Educ Pract</t>
  </si>
  <si>
    <t>You J</t>
    <phoneticPr fontId="1"/>
  </si>
  <si>
    <t>Relative effectiveness of dominant versus non-dominant hand position for
rescuer's side of approach during chest compressions between right-handed and
left-handed novice rescuers.</t>
  </si>
  <si>
    <t>Archer E</t>
  </si>
  <si>
    <t>In search of an effective teaching approach for skill acquisition and retention: Teaching manual defibrillation to junior medical students</t>
  </si>
  <si>
    <t>African Journal of Emergency Medicine</t>
  </si>
  <si>
    <t>-</t>
  </si>
  <si>
    <t>Atinga R</t>
  </si>
  <si>
    <t>Strengthening quality of acute care through feedback from patients in Ghana</t>
  </si>
  <si>
    <t>Bogoch I</t>
  </si>
  <si>
    <t>Assessment of the potential for international dissemination of Ebola virus via commercial air travel during the 2014 west African outbreak. </t>
  </si>
  <si>
    <t xml:space="preserve">25458732  </t>
  </si>
  <si>
    <t>Goldman S</t>
  </si>
  <si>
    <t>The contribution of the Israeli trauma system to the survival of road traffic casualties.</t>
  </si>
  <si>
    <t xml:space="preserve">25133878  </t>
  </si>
  <si>
    <t>Groppi L</t>
  </si>
  <si>
    <t>A hospital-centered approach to improve emergency obstetric care in South Sudan</t>
  </si>
  <si>
    <t>Haddad S</t>
  </si>
  <si>
    <t>Profile, outcome and predictors of mortality of abdomino-pelvic trauma patients in a tertiary intensive care unit in Saudi Arabia. </t>
  </si>
  <si>
    <t xml:space="preserve">25152429  </t>
  </si>
  <si>
    <t>Jooste W</t>
  </si>
  <si>
    <t>The availability of alternative devices for the management of the difficult airway in public emergency centres in the Western Cape</t>
  </si>
  <si>
    <t>King M</t>
  </si>
  <si>
    <t>An audit of consent practices and perceptions of lumbar puncture, Botswana inpatient setting experience</t>
  </si>
  <si>
    <t>Lissauer S</t>
  </si>
  <si>
    <t>Buccal, intranasal or intravenous lorazepam for the treatment of acute convulsions in children in Malawi: An open randomized trial</t>
  </si>
  <si>
    <t>An Evaluation of Laboratory Efficiency in Shanghai Emergency by Turn Around Times Level. </t>
  </si>
  <si>
    <t>J Clin Lab Anal.</t>
  </si>
  <si>
    <t xml:space="preserve">25130759  </t>
  </si>
  <si>
    <t>Meyer C</t>
  </si>
  <si>
    <t>Procedural sedation and analgesia: Auditing the practice at Steve Biko Academic Hospital Emergency Centre from May to October 2014</t>
  </si>
  <si>
    <t>Muller M</t>
  </si>
  <si>
    <t>Utilisation of Focused Assessment with Sonography for Trauma (FAST) in a referral hospital in an acute conflict zone</t>
  </si>
  <si>
    <t>Niyogi A</t>
  </si>
  <si>
    <t>In-service training of physician assistants in acute care in Ghana: Challenges, successes, and lessons learned</t>
  </si>
  <si>
    <t>Sato Y</t>
  </si>
  <si>
    <t>Impact of loss of removable dentures on oral health after the great East Japan earthquake: a retrospective cohort study.</t>
  </si>
  <si>
    <t>J Prosthodont.</t>
  </si>
  <si>
    <t xml:space="preserve">25219566  </t>
  </si>
  <si>
    <t>Impact of a predefined hospital mass casualty response plan in a limited resource setting with no pre-hospital care system.</t>
  </si>
  <si>
    <t>Wachira B</t>
  </si>
  <si>
    <t>Characterization of in-hospital cardiac arrest in adult patients at a tertiary hospital in Kenya</t>
  </si>
  <si>
    <t>Benjelloun, A</t>
  </si>
  <si>
    <t>West Nile Disease Epidemiology in North-West Africa: Bibliographical Review</t>
  </si>
  <si>
    <t>Transboundary and Emerging Diseases</t>
  </si>
  <si>
    <t>Cavello, E</t>
  </si>
  <si>
    <t>Applying the lesions of maternal mortality reduction to global emergency health</t>
  </si>
  <si>
    <t>Lassa, J</t>
  </si>
  <si>
    <t>Post disaster governance, complexity and network theory: evidence from Aceh Indonesia after the Indian Ocean Tsunami 2004</t>
  </si>
  <si>
    <t>Institute of Resource Governance and Social Change</t>
  </si>
  <si>
    <t xml:space="preserve">RE </t>
  </si>
  <si>
    <t>Parker, G</t>
  </si>
  <si>
    <t>Mental health implications for older adults after natural disasters - a systematic review and meta-analysis</t>
  </si>
  <si>
    <t>International Psychogeriatrics</t>
  </si>
  <si>
    <t>Akl, E</t>
  </si>
  <si>
    <t>Effectiveness of Mechanisms and Models of Coordination between Organizaitons, Agencies and Bodies Providing or Financing Health Services in Humanitarian Crisis: A Systematic Review</t>
  </si>
  <si>
    <t>Bajow, N</t>
  </si>
  <si>
    <t>Proposal for a community-based disaster management curriculum for medical school undergraduates in Saudi Arabia</t>
  </si>
  <si>
    <t>Am J Disaster Med</t>
  </si>
  <si>
    <t>Moole, H</t>
  </si>
  <si>
    <t>Association of clinical signs and symptoms of Ebola viral disease with case fatality: a systematic review and meta-analysis</t>
  </si>
  <si>
    <t xml:space="preserve">Journal of Community Hospital Internal Medicine Perspectives </t>
  </si>
  <si>
    <t>Nadkarni, A</t>
  </si>
  <si>
    <t>The management of adult psychiatric emergencies in low-income and middle-income countries: a systematic review.</t>
  </si>
  <si>
    <t>Lancet psychiatry</t>
  </si>
  <si>
    <t>Paneque, R</t>
  </si>
  <si>
    <t>Occupational hazards and diseases among workers in emergency services: a literature review with special emphasis on Chile</t>
  </si>
  <si>
    <t>Medwave</t>
  </si>
  <si>
    <t>Ponte, S</t>
  </si>
  <si>
    <t>Mass-casualty Response to the Kiss Nightclub in Santa Maria Brazil</t>
  </si>
  <si>
    <t>Tan, Y</t>
  </si>
  <si>
    <t>Humanitairain Assistance and Accountablility: What are we Really Talking About</t>
  </si>
  <si>
    <t>Lüthi B</t>
  </si>
  <si>
    <t>Risk factors associated with malaria deaths in travellers: a literature review.</t>
  </si>
  <si>
    <t>Travel Med Infect Dis</t>
  </si>
  <si>
    <t>Slewa-Younan S</t>
  </si>
  <si>
    <t>A Systematic Review of Post-traumatic Stress Disorder and Depression Amongst Iraqi Refugees Located in Western Countries.</t>
  </si>
  <si>
    <t>J Immigr Minor Health</t>
  </si>
  <si>
    <t>Taleb Z</t>
    <phoneticPr fontId="1"/>
  </si>
  <si>
    <t>Syria: health in a country undergoing tragic transition.</t>
  </si>
  <si>
    <t>Int J Public Health.</t>
  </si>
  <si>
    <t>Wuthisuthimethawee P</t>
  </si>
  <si>
    <t>Wound management in disaster settings.</t>
  </si>
  <si>
    <t>Flores A</t>
  </si>
  <si>
    <t>Frequency of utilisation of ultrasound in the diagnosis of ectopic pregnancy in Sub-Saharan Africa countries: A systematic review</t>
  </si>
  <si>
    <t>Nicks B</t>
  </si>
  <si>
    <t>Neurologic emergencies in resource-limited settings: A review of stroke care considerations</t>
  </si>
  <si>
    <t>Tupchong K</t>
  </si>
  <si>
    <t>Sepsis, severe sepsis, and septic shock: A review of the literature</t>
  </si>
  <si>
    <t>Welniak T</t>
  </si>
  <si>
    <t>Chronic obstructive pulmonary disease: Emergency care in acute exacerbation</t>
  </si>
  <si>
    <t>Prioritizing injury care: a review of trauma capacity in low and middle-income countries. </t>
  </si>
  <si>
    <t>J Surg Res.</t>
  </si>
  <si>
    <t xml:space="preserve">25277355  </t>
  </si>
  <si>
    <t>Nogaro M</t>
  </si>
  <si>
    <t>How useful are Primary Trauma Care courses in sub-Saharan Africa?</t>
  </si>
  <si>
    <t>Olu O</t>
  </si>
  <si>
    <t>Lessons learnt from coordinating emergency health response during humanitarian crises: a case study of implementation of the health cluster in northern Uganda</t>
  </si>
  <si>
    <t>Gyedu A</t>
  </si>
  <si>
    <t>Pediatric first aid practices in Ghana: a population-based survey</t>
  </si>
  <si>
    <t>Fransisca L</t>
  </si>
  <si>
    <t>Comparison of rapid diagnostic test Plasmotec Malaria-3, microscopy, and quantitative real-time PCR for diagnoses of Plasmodium falciparum and Plasmodium vivax infections in Mimika Regency, Papua, Indonesia</t>
  </si>
  <si>
    <t>Malar J</t>
  </si>
  <si>
    <t>Asiimwe S</t>
  </si>
  <si>
    <t>A simple prognosstic index based on admission vital signs data among patients with sepsis in a resource-limited setting</t>
  </si>
  <si>
    <t>Crit Care</t>
  </si>
  <si>
    <t>Nyarko Y</t>
  </si>
  <si>
    <t>Preparing for Ebola Virus Disease in West African countries not yet affected: perspectives from Ghanaian health professionals</t>
  </si>
  <si>
    <t>Global Health</t>
  </si>
  <si>
    <t>Mehrpour S</t>
  </si>
  <si>
    <t>Descriptive epidemiology of traumatic injuries in 18890 adults: a 5-year-study in a tertiary trauma center in Iran</t>
  </si>
  <si>
    <t>Asian J Sports Med</t>
  </si>
  <si>
    <t>Yan L</t>
  </si>
  <si>
    <t>An observational study of adults seeking emergency care in Cambodia</t>
  </si>
  <si>
    <t>Bull World Health Organ</t>
  </si>
  <si>
    <t>Chandra R</t>
  </si>
  <si>
    <t>Comparison of azithromycin plus chloroquine versus artemether-lumefantrine for the treatment of uncomplicated Plasmodium falciparum malaria in children in Africa: a randomized, open-label study</t>
  </si>
  <si>
    <t>Assogba K</t>
  </si>
  <si>
    <t>Febrile seizures in one-five aged infacts in tropical practice: frequency, etiology and outcome of hospitalization</t>
  </si>
  <si>
    <t>J Pediatr Neurosci</t>
  </si>
  <si>
    <t>Aladhrai S</t>
  </si>
  <si>
    <t>Impact of the 2011 revolution on hospital disaster preparedness in Yemen</t>
  </si>
  <si>
    <t>Djalali A</t>
  </si>
  <si>
    <t>The hospital incident command system: modified model for hospitals in Iran</t>
  </si>
  <si>
    <t>McKenzie E</t>
  </si>
  <si>
    <t>Neuropsychiatric disorders among Syrian and Iraqi refugees in Jordan: a retrospective cohort study 2012-2013</t>
  </si>
  <si>
    <t>Jones K</t>
  </si>
  <si>
    <t>Ready-to-use therapeutic food with elevated n-3 polyunsaturated factty acid content, with or without fish oil, to treat severe acute malnutrition: a randomized controlled trial</t>
  </si>
  <si>
    <t>Zhan L</t>
  </si>
  <si>
    <t>Trends in cardiac biomarker testing in China for patients with acute myocardial infarction, 2001-2011: China PEACE-retrospective AMI study</t>
  </si>
  <si>
    <t>Bell S</t>
  </si>
  <si>
    <t>Development of a brief screening tool for women's mental health assessment in refugee settings: a psychometric evaluation</t>
  </si>
  <si>
    <t>Int J Nurs Stud</t>
  </si>
  <si>
    <t>Hagemo J</t>
  </si>
  <si>
    <t>Detection of acute traumatic coagulopathy and massive transfusion requirements by means of rotational thromboelastometry: an international prospective validation study</t>
  </si>
  <si>
    <t>Lam P</t>
  </si>
  <si>
    <t>A prognostic model for development of profound shock among children presenting with Dengue Shock Syndrome</t>
  </si>
  <si>
    <t>PLOS One</t>
  </si>
  <si>
    <t>Al-Thani H</t>
  </si>
  <si>
    <t>Epidemiology of occupational injuries by nationality in Qatar: Evidence for focused occupational safety programmes</t>
  </si>
  <si>
    <t>Crouse H</t>
  </si>
  <si>
    <t>Impact of an Emergency Triage Assessment and Treatment (ETAT)-based triage process in the paediatric emergency department of a Guatemalan public hospital</t>
  </si>
  <si>
    <t>Snyder E</t>
  </si>
  <si>
    <t>General surgical services at an urban teaching hospital in Mozambique</t>
  </si>
  <si>
    <t>Pinzon-Rondon A</t>
  </si>
  <si>
    <t>Acute respiratory infection in children from developing nations: a multi-level study</t>
  </si>
  <si>
    <t>Operative trauma in low-resource settings: the experience of Medicins Sans Frontieres in environments of conflict, postconflict, and disaster</t>
  </si>
  <si>
    <t>Faruque M</t>
  </si>
  <si>
    <t>Feasibility Assessment of Using Geoinformatics Technology in Disaster Disease Surveillance in a Developing Country, Iran</t>
  </si>
  <si>
    <t>PLOS Curr</t>
  </si>
  <si>
    <t>Uysal E</t>
  </si>
  <si>
    <t>Alterations of serum brain type natriuretic peptide (BNP) in patients with Crimean-Congo hemorrhagic fever</t>
  </si>
  <si>
    <t>Int J Clin Exp Med</t>
  </si>
  <si>
    <t>Rahman N</t>
  </si>
  <si>
    <t>Emergency medical services key performance measurement in Asian cities</t>
  </si>
  <si>
    <t>Browne J</t>
  </si>
  <si>
    <t>Criteria-Based Audit of Quality of Care to Women with Severe Pre-Elampsia and Eclampsia in a Referral Hospital in Accra, Ghana</t>
  </si>
  <si>
    <t>Mascarenhas M</t>
  </si>
  <si>
    <t>Emergency room visits due to external causes and alcohol consumption - Capitals and the Federal District, Brazil, 2011</t>
  </si>
  <si>
    <t>Cien Saude Colet</t>
  </si>
  <si>
    <t>Storms A</t>
  </si>
  <si>
    <t>The East Jakarta Project: surveillance for highly pathogenic avian influenza A(H5N1) and seasonal influenza viruses in patients seeking care for respiratory disease, Jakarta, Indonesia, October 2011-September 2012</t>
  </si>
  <si>
    <t>Epidemiol Infect</t>
  </si>
  <si>
    <t>Kataoka E</t>
  </si>
  <si>
    <t>Int Health</t>
  </si>
  <si>
    <t>Soni-Trinidad C</t>
  </si>
  <si>
    <t>Maternal morbidity and mortality and risk factors related to an obstetric emergency</t>
  </si>
  <si>
    <t>Ginecol Obstet Mex</t>
  </si>
  <si>
    <t>Rabello L</t>
  </si>
  <si>
    <t>Management of severe community-acquired pneumonia in Brazil: a secondary analysis of an international survey</t>
  </si>
  <si>
    <t>Rev Bras Ter Intensiva</t>
  </si>
  <si>
    <t>Correa L</t>
  </si>
  <si>
    <t>Translation and cross-cultural adaptation of the World Health Organization staff questionnaire on dengue warning signs for use in Brazil</t>
  </si>
  <si>
    <t>Cad Saude Public</t>
  </si>
  <si>
    <t>Bertani A</t>
  </si>
  <si>
    <t>War-related extremity injuries in children: 89 cases managed in a combat support hospital in Afghanistan</t>
  </si>
  <si>
    <t>Ortop Traumatol Surg Res</t>
  </si>
  <si>
    <t>Young T</t>
  </si>
  <si>
    <t>Comparison of the finger counting method, the Broselow tape and common weight estimation formulae in Filipino children after Typhoon Haiyan.</t>
  </si>
  <si>
    <t>Emerg Med Australas</t>
  </si>
  <si>
    <t>Klimo P</t>
  </si>
  <si>
    <t>Severe Pediatric Head Injury During the Iraq and Afghanistan Conflicts</t>
  </si>
  <si>
    <t>Neurosurgery</t>
  </si>
  <si>
    <t>Mathieu L</t>
  </si>
  <si>
    <t>Wartime paediatric extremity injuries: experience from the Kabul International Airport Combat support hospital</t>
  </si>
  <si>
    <t>J Pediatr Orthop</t>
  </si>
  <si>
    <t>Stoltz L</t>
  </si>
  <si>
    <t>Point-of-care ultrasound education for non-physician clinicians in a resource-limited emergency department</t>
  </si>
  <si>
    <t>Trop Med Int Health</t>
  </si>
  <si>
    <t>Zha Y</t>
  </si>
  <si>
    <t>Ultrasound diagnosis of malaria: examination 
of the spleen, liver, and optic nerve sheath diameter</t>
  </si>
  <si>
    <t>Sundararajan R</t>
  </si>
  <si>
    <t>Sociocultural and structural factors contributing to delays in treatment for children with severe malaria: a qualitative study in Southwestern Uganda</t>
  </si>
  <si>
    <t>House D</t>
  </si>
  <si>
    <t>Availability of mobile phones for discharge follow-up of pediatric Emergency Department patients in Western Kenya</t>
  </si>
  <si>
    <t>PeerJ</t>
  </si>
  <si>
    <t>Joseph C</t>
  </si>
  <si>
    <t>Incidence and aetiology of traumatic spinal cord injury in Cape Town, South Africa: a prospective, population-based study</t>
  </si>
  <si>
    <t>Spinal Cord</t>
  </si>
  <si>
    <t>Kao L</t>
  </si>
  <si>
    <t>Weekly pattern of emergency room admissions for peptic ulcers: a population-based study</t>
  </si>
  <si>
    <t>World J Gastroenterol</t>
  </si>
  <si>
    <t>Kaya E</t>
  </si>
  <si>
    <t>Acute intoxication cases admitted to the emergency department of a university hospital</t>
  </si>
  <si>
    <t>Hokkam E</t>
  </si>
  <si>
    <t>Trauma patterns in patients attending the Emergency Department of Jazan General Hospital, Saudi Arabia</t>
  </si>
  <si>
    <t>Hosseini S</t>
  </si>
  <si>
    <t>Association between respiratory viruses and exacerbation of COPD: a case-control study</t>
  </si>
  <si>
    <t>Infect Dis</t>
  </si>
  <si>
    <t>Agarwal-Harding KJ</t>
  </si>
  <si>
    <t>Estimating the global incidence of femoral fracture from road traffic collisions: a literature review</t>
  </si>
  <si>
    <t>J Bone Joint Surg Am</t>
  </si>
  <si>
    <t>Broadhurst M</t>
  </si>
  <si>
    <t>ReEBOV Antigen Rapid Test kit for point-of-care and laboratory-based testing for Ebola virus disease: a field validation study</t>
  </si>
  <si>
    <t>Li L</t>
  </si>
  <si>
    <t>Legislation coverage for child injury prevention in China</t>
  </si>
  <si>
    <t>Crofts J</t>
  </si>
  <si>
    <t>Onsite training of doctors, midwives and nurses in obstetric emergencies, Zimbabwe</t>
  </si>
  <si>
    <t>Sharif M</t>
  </si>
  <si>
    <t xml:space="preserve">Clinical Signs and Symptoms and Laboratory Findings of Methadone Poisoning in
Children.
</t>
  </si>
  <si>
    <t>Iran J Pediatr</t>
  </si>
  <si>
    <t>Penno E</t>
  </si>
  <si>
    <t>Karim M</t>
  </si>
  <si>
    <t xml:space="preserve">Risk factors and in-hospital outcome of acute ST segment elevation myocardial
infarction in young Bangladeshi adults.
</t>
  </si>
  <si>
    <t>BMC Cardiovasc Disord</t>
  </si>
  <si>
    <t>Kolbe N</t>
  </si>
  <si>
    <t xml:space="preserve">Point of care ultrasound (POCUS) telemedicine project in rural Nicaragua and its 
impact on patient management.
</t>
  </si>
  <si>
    <t>J Ultrasound</t>
  </si>
  <si>
    <t>Thomassen O</t>
  </si>
  <si>
    <t xml:space="preserve">Emergency medicine in Zanzibar: the effect of system changes in the emergency
department.
</t>
  </si>
  <si>
    <t>Dickinson F</t>
  </si>
  <si>
    <t xml:space="preserve">Experiences from the field: maternal, reproductive and child health data
collection in humanitarian and emergency situations.
</t>
  </si>
  <si>
    <t xml:space="preserve">Cost-Effectiveness of Surveillance for Bloodstream Infections for Sepsis
Management in Low-Resource Settings.
</t>
  </si>
  <si>
    <t>Scheske L</t>
  </si>
  <si>
    <t xml:space="preserve">Needs and availability of snake antivenoms: relevance and application of
international guidelines.
</t>
  </si>
  <si>
    <t>Int J Health Policy Manag</t>
  </si>
  <si>
    <t>Chaisson L</t>
  </si>
  <si>
    <t xml:space="preserve">Theory-Informed Interventions to Improve the Quality of Tuberculosis Evaluation
at Ugandan Health Centers: A Quasi-Experimental Study.
</t>
  </si>
  <si>
    <t>Shatirishvili T</t>
  </si>
  <si>
    <t xml:space="preserve">Short-term outcomes and major barriers in the management of convulsive status
epilepticus in children: a study in Georgia.
</t>
  </si>
  <si>
    <t>Epileptic Disord</t>
  </si>
  <si>
    <t>Feitosa E</t>
  </si>
  <si>
    <t xml:space="preserve">Older Age and Time to Medical Assistance Are Associated with Severity and
Mortality of Snakebites in the Brazilian Amazon: A Case-Control Study.
</t>
  </si>
  <si>
    <t>Santana-Cabrera L</t>
  </si>
  <si>
    <t xml:space="preserve">Comparative study on the prognosis of critical ill patients transferred from
another island compared to those patients transferred from emergency department
to intensive care unit.
</t>
  </si>
  <si>
    <t>Int J Crit Illn Inj Sci</t>
  </si>
  <si>
    <t>Leung D</t>
  </si>
  <si>
    <t xml:space="preserve">Concurrent Pneumonia in Children Under 5 Years of Age Presenting to a Diarrheal
Hospital in Dhaka, Bangladesh.
</t>
  </si>
  <si>
    <t>Ben-Ishay O</t>
  </si>
  <si>
    <t xml:space="preserve">Focused abdominal sonography for trauma in the clinical evaluation of children
with blunt abdominal trauma.
</t>
  </si>
  <si>
    <t>World J Emerg Surg</t>
  </si>
  <si>
    <t>Arbelaez C</t>
  </si>
  <si>
    <t>State of emergency medicine in Colombia</t>
  </si>
  <si>
    <t>Seale A</t>
  </si>
  <si>
    <t>Rational development of guidelines for management of neonatal sepsis in developing countries</t>
  </si>
  <si>
    <t>Curr Opin Infect Dis</t>
  </si>
  <si>
    <t>Gräsner J</t>
  </si>
  <si>
    <t>EuReCa and international resuscitation registries</t>
  </si>
  <si>
    <t>Curr Opin Crit Care</t>
  </si>
  <si>
    <t>Agarwal S</t>
  </si>
  <si>
    <t>Evidence on feasibility and effective use of mHealth strategies by frontline health workers in developing countries: systematic review</t>
  </si>
  <si>
    <t>Pileggi-Castro C</t>
  </si>
  <si>
    <t>Non-pneumatic anti-shock garment for improving maternal survival following severe postpartum haemorrhage: a systematic review</t>
  </si>
  <si>
    <t>Reprod Health</t>
  </si>
  <si>
    <t>Alfa-Wali M</t>
  </si>
  <si>
    <t>Terrorism-related trauma in Africa, an increasing problem</t>
  </si>
  <si>
    <t>J Epidemiol Glob Health</t>
  </si>
  <si>
    <t>Ameh C</t>
  </si>
  <si>
    <t>Making it happen: Training health-care providers in emergency obstetric and newborn care</t>
  </si>
  <si>
    <t>Best Pract Res Clin Obstet Gynaecol</t>
  </si>
  <si>
    <t>Kardanmoghadam V</t>
  </si>
  <si>
    <t>Determining patients' satisfaction level with hospital emergency rooms in Iran: a meta-analysis</t>
  </si>
  <si>
    <t>Glob J Health Sci</t>
  </si>
  <si>
    <t>He F</t>
  </si>
  <si>
    <t>Efficacy and safety of pulse immunosuppressive therapy with glucocorticoid and cyclophosphamide in patients with paraquat poisoning: a meta-analysis</t>
  </si>
  <si>
    <t>Int Immunopharmacol</t>
  </si>
  <si>
    <t>Kissoon N</t>
  </si>
  <si>
    <t>Pediatric sepsis in the developing world</t>
  </si>
  <si>
    <t>J Infect</t>
  </si>
  <si>
    <t>Obiero C</t>
  </si>
  <si>
    <t>Empiric treatment of neonatal sepsis in developing countries</t>
  </si>
  <si>
    <t>Chelkeba L</t>
  </si>
  <si>
    <t xml:space="preserve">Early goal-directed therapy reduces mortality in adult patients with severe
sepsis and septic shock: Systematic review and meta-analysis.
</t>
  </si>
  <si>
    <t>Indian J Crit Care Med</t>
  </si>
  <si>
    <t>Goniewicz R</t>
  </si>
  <si>
    <t>Road accident rates: strategies and programmes for improving road traffic safety.</t>
  </si>
  <si>
    <t>Rambaud-Althaus C</t>
  </si>
  <si>
    <t xml:space="preserve">Managing the Sick Child in the Era of Declining Malaria Transmission: Development
of ALMANACH, an Electronic Algorithm for Appropriate Use of Antimicrobials.
</t>
  </si>
  <si>
    <t>Butler E</t>
  </si>
  <si>
    <t>Pilot study of a population-based survey to assess the prevalence of surgical conditions in Uganda</t>
  </si>
  <si>
    <t>Wako E</t>
  </si>
  <si>
    <t>Conflict, Displacement, and IPV: Findings From Two Congolese Refugee Camps in Rwanda</t>
  </si>
  <si>
    <t>Violence Against Women</t>
  </si>
  <si>
    <t>Chen T</t>
  </si>
  <si>
    <t>The relationship between survival after out-of-hospital cardiac arrest and process measures for emergency medical service ambulance team performance</t>
  </si>
  <si>
    <t>Burke T</t>
  </si>
  <si>
    <t>A Safe-Anesthesia Innovation for Emergency and Life-Improving Surgeries When no Anesthetist is Available: A Descriptive Review of 193 Consecutive Surgeries</t>
  </si>
  <si>
    <t>O'Shea</t>
  </si>
  <si>
    <t>Diagnosis of Febrile Illnesses Other Than Ebola Virus Disease at an Ebola Treatment Unit in Sierra Leone</t>
  </si>
  <si>
    <t>Field Evaluation of Capillary Blood Samples as a Collection Specimen for the Rapid Diagnosis of Ebola Virus Infection During an Outbreak Emergency</t>
  </si>
  <si>
    <t>Aliannejad R</t>
  </si>
  <si>
    <t>Noninvasive Ventilation in Mustard Airway Diseases</t>
  </si>
  <si>
    <t>Respir Care</t>
  </si>
  <si>
    <t>Boubaker H</t>
  </si>
  <si>
    <t>Inaccuracy of Thrombolysis in Myocardial Infarction and Global Registry in Acute Coronary Events scores in predicting outcome in ED patients with potential ischemic chest pain</t>
  </si>
  <si>
    <t>Am J Emerg Med</t>
  </si>
  <si>
    <t>Lam S</t>
  </si>
  <si>
    <t>Factors affecting the ambulance response times of trauma incidents in Singapore</t>
  </si>
  <si>
    <t>Accid Anal Prev</t>
  </si>
  <si>
    <t>Rhodes A</t>
  </si>
  <si>
    <t>The Surviving Sepsis Campaign bundles and outcome: results from the International Multicentre Prevalence Study on Sepsis (the IMPreSS study)</t>
  </si>
  <si>
    <t>Intensive Care Med</t>
  </si>
  <si>
    <t>DeClerck M</t>
  </si>
  <si>
    <t>A Chemical Heat Pack-Based Method For Consistent Heating of Intravenous Fluids</t>
  </si>
  <si>
    <t>Wilderness Environ Med</t>
  </si>
  <si>
    <t>Bubble continuous positive airway pressure for children with severe pneumonia and hypoxaemia in Bangladesh: an open, randomised controlled trial</t>
  </si>
  <si>
    <t>Abdominal gunshot wounds-a comparative assessment of severity measures</t>
  </si>
  <si>
    <t>Hsia R</t>
  </si>
  <si>
    <t>Prehospital and Emergency Care: Updates from the Disease Control Priorities, Version 3</t>
  </si>
  <si>
    <t>Lin L</t>
  </si>
  <si>
    <t>Effect of weather and time on trauma events determined using emergency medical service registry data</t>
  </si>
  <si>
    <t>Dozois A</t>
  </si>
  <si>
    <t>Prevalence and molecular characteristics of methicillin-resistant Staphylococcus aureus among skin and soft tissue infections in an emergency department in Guyana</t>
  </si>
  <si>
    <t>Byrne-Davis L</t>
  </si>
  <si>
    <t>Efficacy and acceptability of an acute illness management course delivered to staff and students in Uganda by staff from the UK</t>
  </si>
  <si>
    <t>Ryoo S</t>
  </si>
  <si>
    <t>External validation of the MISSED score to predict mortality in patients with severe sepsis and septic shock in the emergency department</t>
  </si>
  <si>
    <t>Balazs G</t>
  </si>
  <si>
    <t>Blurred front lines: triage and initial management of blast injuries</t>
  </si>
  <si>
    <t>Curr Rev Musculoskelet Med</t>
  </si>
  <si>
    <t>Ezzati M</t>
  </si>
  <si>
    <t>Contributions of risk factors and medical care to cardiovascular mortality trends</t>
  </si>
  <si>
    <t>Nat Rev Cardiol</t>
  </si>
  <si>
    <t>Barbisch D</t>
  </si>
  <si>
    <t>Is There a Case for Quarantine? Perspectives from SARS to Ebola</t>
  </si>
  <si>
    <t>Bennett B</t>
  </si>
  <si>
    <t>Planning for Pandemics: Lessons From the Past Decade</t>
  </si>
  <si>
    <t>J Bioeth Inq</t>
  </si>
  <si>
    <t>Bordes J</t>
  </si>
  <si>
    <t>Evacuation sanitarie des patients admis en reanimation dans un pays en developpement: Etude retrospective sur 244 cas a Djibouti</t>
  </si>
  <si>
    <t>Med Sant Trop</t>
  </si>
  <si>
    <t>Daw M</t>
  </si>
  <si>
    <t>Libyan armed conflict 2011: Mortality, injury and population displacement</t>
  </si>
  <si>
    <t>Afr J Emerg Med</t>
  </si>
  <si>
    <t>n/a</t>
  </si>
  <si>
    <t>Booley M</t>
  </si>
  <si>
    <t>A cross-sectional analysis of the short-term outcomes of patients receiving prehospital treatment for symptomatic hypoglycaemia in Cape Town</t>
  </si>
  <si>
    <t>Mapoure Y</t>
  </si>
  <si>
    <t>Neurological disorders in the emergency centre of the Douala General Hospital, Cameroon: A cross-sectional study</t>
  </si>
  <si>
    <t>Stassen W</t>
  </si>
  <si>
    <t>An online learning programme improves traumatic brain injury guideline adherence in a South African Helicopter Emergency Medical Service</t>
  </si>
  <si>
    <t>Delport C</t>
  </si>
  <si>
    <t>Investigation and management of foreign body ingestion in children at a major paediatric trauma unit in South Africa</t>
  </si>
  <si>
    <t>Dalwai M</t>
  </si>
  <si>
    <t>Developing a reference standard for assessing paediatric triage scales in resource poor settings</t>
  </si>
  <si>
    <t>Arch Argent Pediatr</t>
  </si>
  <si>
    <t>Gocotano A</t>
  </si>
  <si>
    <t>Exposure to cold weather during a mass gathering in the Philippines</t>
  </si>
  <si>
    <t>Calvo-Buey J</t>
  </si>
  <si>
    <t>Randomised study of the relationship between the use of CPRmeter defice and the quality of chest compressions in a simulated cardiopulmonary resuscitation</t>
  </si>
  <si>
    <t>Enferm Intensiva</t>
  </si>
  <si>
    <t>Valles J</t>
  </si>
  <si>
    <t>Evolution over a 15-year period of the clinical characteristics and outcomes of critically ill patients with severe community-acquired pneumonia</t>
  </si>
  <si>
    <t>Med Intensiva</t>
  </si>
  <si>
    <t>Govender K</t>
  </si>
  <si>
    <t>Comparison of two training programmes on paramedic-delivered CPR performance</t>
  </si>
  <si>
    <t>Monsomboon A</t>
  </si>
  <si>
    <t>Prevalence of emergency medical service utilisation in patients with out-of-hospital cardiac arrest in Thailand</t>
  </si>
  <si>
    <t>Bola S</t>
  </si>
  <si>
    <t>Interpersonal violence: quantifying the burden of injury in a South African trauma centre</t>
  </si>
  <si>
    <t>A new score for the diagnosis of acute coronary syndrome in acute chest pain with non-diagnostic ECG and  normal troponin</t>
  </si>
  <si>
    <t>Sawe H</t>
  </si>
  <si>
    <t>The test characteristics of physician clinical gestalt for determining the presence of severe anemia in patients seen at the emergency department of a tertiary referral hospital in Tanzania</t>
  </si>
  <si>
    <t>Jo C</t>
  </si>
  <si>
    <t>Over-the-head two-thumb encircling technique as an alternative to the two-finger technique in the in-hospital infant cardiac arrest setting: a randomised crossover simulation study</t>
  </si>
  <si>
    <t>Marquer C</t>
  </si>
  <si>
    <t>Screeening for psychological difficulties in young children in crisis: complementary cross-cultural validation</t>
  </si>
  <si>
    <t>Raihana S</t>
  </si>
  <si>
    <t>Development and Internal Validation of a Predictive Model Including Pulse Oximetry for Hospitalization of Under-Five Children in Bangladesh</t>
  </si>
  <si>
    <t>Estebanez G</t>
  </si>
  <si>
    <t>Penetrating Orbital-Cranial Injuries Management in a Limited Resource Hospital in Latin America</t>
  </si>
  <si>
    <t>Craniomaxillofac Trauma Reconstr</t>
  </si>
  <si>
    <t>Lakbala P</t>
  </si>
  <si>
    <t>Hospital Workers Disaster Management and Hospital Nonstructural: A Study in Bandar Abbas, Iran</t>
  </si>
  <si>
    <t>Huang K</t>
  </si>
  <si>
    <t>Changes in Hospitalization for Ischemic Heart Disease After the 2008 Sichuan Earthquake: 10 Years of Data in a Population of 300,000.</t>
  </si>
  <si>
    <t>Cohen A</t>
  </si>
  <si>
    <t>Parainfluenza Virus Infection Among Human Immunodeficiency Virus (HIV)- Infected and HIV-Uninfected Children and Adults Hospitalized for Severe Acute Respiratory Illness in South Africa, 2009-2014</t>
  </si>
  <si>
    <t>Open Forum Infect Dis</t>
  </si>
  <si>
    <t>Ibrahim N</t>
  </si>
  <si>
    <t>Non-trauma surgical emergencies in adults: Spectrum, challenges and outcome of care</t>
  </si>
  <si>
    <t>Ann Med Surg</t>
  </si>
  <si>
    <t>Kligerman M</t>
  </si>
  <si>
    <t>The socioeconomic impact of international aid: a qualitative study of healthcare recovery in post-earthquake Haiti and implications for future disaster relief</t>
  </si>
  <si>
    <t>Glob Public Health</t>
  </si>
  <si>
    <t>Whitehorn J</t>
  </si>
  <si>
    <t>Lovastatin for the Treatment of Adult Patients With Dengue: A Randomized, Double-Blind, Placebo-Controlled Trial</t>
  </si>
  <si>
    <t>Sanders E</t>
  </si>
  <si>
    <t>Targeted screening of at-risk adults for acute HIV-1 infection in sub-Saharan Africa</t>
  </si>
  <si>
    <t>AIDS</t>
  </si>
  <si>
    <t>Ismail S</t>
  </si>
  <si>
    <t>Ahuja, H</t>
  </si>
  <si>
    <t xml:space="preserve">Acute Poisonings Admitted to a Tertiary Level Intensive Care Unit in Northern
India: Patient Profile and Outcomes.
</t>
  </si>
  <si>
    <t>J Clin Diagn Res</t>
  </si>
  <si>
    <t>Chen, C</t>
  </si>
  <si>
    <t xml:space="preserve">The Incidence of Deep Vein Thrombosis in Asian Patients With Chronic Obstructive 
Pulmonary Disease.  
</t>
  </si>
  <si>
    <t>Medicine</t>
  </si>
  <si>
    <t>Shilkofski, N</t>
  </si>
  <si>
    <t xml:space="preserve">Identification of Barriers to Pediatric Care in Limited-Resource Settings: A
Simulation Study.  
</t>
  </si>
  <si>
    <t>Pediatrics</t>
  </si>
  <si>
    <t>Essendi, H</t>
  </si>
  <si>
    <t xml:space="preserve">Infrastructural challenges to better health in maternity facilities in rural
Kenya: community and healthworker perceptions. 
</t>
  </si>
  <si>
    <t>Islam, S</t>
  </si>
  <si>
    <t xml:space="preserve">Implementation of information and communication technologies for health in
Bangladesh.  
</t>
  </si>
  <si>
    <t>Phares, C</t>
  </si>
  <si>
    <t xml:space="preserve">Mass vaccination with a two-dose oral cholera vaccine in a long-standing refugee 
camp, Thailand. 
</t>
  </si>
  <si>
    <t>Aluisio, A</t>
  </si>
  <si>
    <t xml:space="preserve">Epidemiology of Traumatic Injuries in the Northeast Region of Haiti: A
Cross-sectional Study
</t>
  </si>
  <si>
    <t>Chang, M</t>
  </si>
  <si>
    <t xml:space="preserve">Evaluation of a cardiopulmonary resuscitation curriculum in a low resource
environment. 
</t>
  </si>
  <si>
    <t>Int J Med Educ</t>
  </si>
  <si>
    <t>Choudhary, R</t>
  </si>
  <si>
    <t>Profile of Patients Hospitalized through the Emergency Room to the Medicine Ward 
and their Short-term Outcome at a Tertiary Care Hospital in Delh</t>
  </si>
  <si>
    <t>Anastasi, E</t>
  </si>
  <si>
    <t xml:space="preserve">Losing women along the path to safe motherhood: why is there such a gap between
women's use of antenatal care and skilled birth attendance? A mixed methods study
in northern Uganda. 
</t>
  </si>
  <si>
    <t>BMC Pregnancy Childbirth</t>
  </si>
  <si>
    <t>Kajja I</t>
  </si>
  <si>
    <t>Transfusion in acute trauma: a conundrum for the African emergency care system</t>
  </si>
  <si>
    <t>Mould-Millman N</t>
  </si>
  <si>
    <t>Developing emergency medical dispatch systems in Africa – Recommendations of the African Federation for Emergency Medicine/International Academies of Emergency Dispatch Working Group</t>
  </si>
  <si>
    <t>Kalisya L</t>
  </si>
  <si>
    <t>The state of emergency care in Democratic Republic of Congo</t>
  </si>
  <si>
    <t>Visser T</t>
  </si>
  <si>
    <t>Rapid diagnostic tests for malaria</t>
  </si>
  <si>
    <t>Pyone T</t>
  </si>
  <si>
    <t>Doshi D</t>
  </si>
  <si>
    <t>BET 2: role of vinegar in Irukandiji syndrome</t>
  </si>
  <si>
    <t>Mendelsohn M</t>
  </si>
  <si>
    <t>Maximising access to achieve appropriate human antimicrobial use in low-income and middle-income countries</t>
  </si>
  <si>
    <t>Mallhi T</t>
  </si>
  <si>
    <t>Dengue-induced Acute Kidney Injury (DAKI): ANeglected and Fatal Complication of Dengue Viral Infection - ASystematic Review</t>
  </si>
  <si>
    <t>J Coll Physicians Surg Pak</t>
  </si>
  <si>
    <t>Augusterfer E</t>
  </si>
  <si>
    <t>A review of telemental health in international and post-disaster settings</t>
  </si>
  <si>
    <t>Int Rev Psychiatry</t>
  </si>
  <si>
    <t>Prakash J</t>
  </si>
  <si>
    <t>Changing picture of renal cortical necrosis in acute kidney injury in developing country</t>
  </si>
  <si>
    <t>World J Nephrol</t>
  </si>
  <si>
    <t>McGhee, S</t>
  </si>
  <si>
    <t xml:space="preserve">Assessing and managing spider and scorpion envenomation. </t>
  </si>
  <si>
    <t>Emerg Nurse</t>
  </si>
  <si>
    <t>Hurst, T</t>
  </si>
  <si>
    <t xml:space="preserve">Demand-side interventions for maternal care: evidence of more use, not better
outcomes.
</t>
  </si>
  <si>
    <t>Peeling, R</t>
  </si>
  <si>
    <t xml:space="preserve">Diagnostics in a digital age: an opportunity to strengthen health systems and
improve health outcomes
</t>
  </si>
  <si>
    <t>Beier D</t>
  </si>
  <si>
    <t>Indirect consequences of extreme weather and climate events and their associations with physical health in coastal Bangladesh: a cross-sectional study</t>
  </si>
  <si>
    <t>DeBiasi R</t>
  </si>
  <si>
    <t>Preparedness, Evaluation, and Care of Pediatric Patients Under Investigation for Ebola Virus Disease: Experience From a Pediatric Designated Care Facility</t>
  </si>
  <si>
    <t>J Pediatric Infect Dis Soc</t>
  </si>
  <si>
    <t>Deen J</t>
  </si>
  <si>
    <t>The scenario approach for countries considering the addition of oral cholera vaccination in cholera preparedness and control plans.</t>
  </si>
  <si>
    <t>De Wulf A</t>
  </si>
  <si>
    <t>Emergency Care Capabilities in North East Haiti: A Cross-sectional Observational Study.</t>
  </si>
  <si>
    <t>Dharmartne S</t>
  </si>
  <si>
    <t>Road traffic crashes, injury and fatality trends in Sri Lanka: 1938-2013.</t>
  </si>
  <si>
    <t>Doocy S</t>
  </si>
  <si>
    <t>Prevalence and care-seeking for chronic diseases among Syrian refugees in Jordan.</t>
  </si>
  <si>
    <t>Gebrkidan A</t>
  </si>
  <si>
    <t>Prevalence and antimicrobial susceptibility patterns of Shigella among acute diarrheal outpatients in Mekelle hospital, Northern Ethiopia</t>
  </si>
  <si>
    <t>BMC Res Notes</t>
  </si>
  <si>
    <t>Hawkes M</t>
  </si>
  <si>
    <t>Inhaled nitric oxide as adjunctive therapy for severe malaria: a randomized controlled trial.</t>
  </si>
  <si>
    <t>Katona L</t>
  </si>
  <si>
    <t>Olumide A</t>
  </si>
  <si>
    <t>Effect of First Aid Education on First Aid Knowledge and Skills of Commercial Drivers in South West Nigeria</t>
  </si>
  <si>
    <t>Ross S</t>
  </si>
  <si>
    <t>Impact of common crystalloid solutions on resuscitation markers following Class I hemorrhage: A randomized control trial.</t>
  </si>
  <si>
    <t>J Trauma Acute Care Surg</t>
  </si>
  <si>
    <t>Schneider M</t>
  </si>
  <si>
    <t>War Wounded and Victims of Traffic Accidents in a Surgical Hospital in Africa: An Observation on Injuries.</t>
  </si>
  <si>
    <t>Singh S</t>
  </si>
  <si>
    <t>Development of Screening Questionnaire for Detection of Alcohol Dependence</t>
  </si>
  <si>
    <t>District-level hospital trauma care audit filters: Delphi technique for defining context-appropriate indicators for quality improvement initiative evaluation in developing countries.</t>
  </si>
  <si>
    <t>Serial Assessment of Trauma Care Capacity in Ghana in 2004 and 2014</t>
  </si>
  <si>
    <t>JAMA Surg</t>
  </si>
  <si>
    <t>Treatment Failure and Mortality amongst Children with Severe Acute MalnutritionPresenting with Cough or Respiratory Difficulty and Radiological Pneumonia.</t>
  </si>
  <si>
    <t>Davis W</t>
  </si>
  <si>
    <t>Militarization, human rights violations and community responses as determinantsof health in southeastern Myanmar: results of a cluster survey</t>
  </si>
  <si>
    <t>Hafiz I</t>
  </si>
  <si>
    <t>Clinical case estimates of lymphatic filariasis in an endemic district ofBangladesh after a decade of mass drug administration</t>
  </si>
  <si>
    <t>Joshi M</t>
  </si>
  <si>
    <t>Comprehensive peace agreement implementation and reduction in neonatal, infantand under-5 mortality rates in post-armed conflict states, 1989-2012</t>
  </si>
  <si>
    <t>BMC Int Health Hum Rights</t>
  </si>
  <si>
    <t>Kim W</t>
  </si>
  <si>
    <t>Vital Statistics: Estimating Injury Mortality in Kigali, Rwanda</t>
  </si>
  <si>
    <t>Mabewa A</t>
  </si>
  <si>
    <t>Etiology, treatment outcome and prognostic factors among patients with secondary peritonitis at Bugando Medical Centre, Mwanza, Tanzania.</t>
  </si>
  <si>
    <t>Mohamed G</t>
  </si>
  <si>
    <t>Etiology and Incidence of Viral Acute Respiratory Infections Among Refugees Aged 5 Years and Older in Hagadera Camp, Dadaab, Kenya</t>
  </si>
  <si>
    <t>Epidemiology of Ebola virus disease transmission among health care workers inSierra Leone, May to December 2014: a retrospective descriptive study.</t>
  </si>
  <si>
    <t>Price D</t>
  </si>
  <si>
    <t>Time for a new language for asthma control: results from REALISE Asia</t>
  </si>
  <si>
    <t>J Asthma Allergy</t>
  </si>
  <si>
    <t>Rice B</t>
  </si>
  <si>
    <t>Survey of point of care ultrasound usage in emergency medicine by Vietnamesephysicians</t>
  </si>
  <si>
    <t>Shih C</t>
  </si>
  <si>
    <t>Paper-based ELISA to rapidly detect Escherichia coli</t>
  </si>
  <si>
    <t>Talanta</t>
  </si>
  <si>
    <t>Thanachartwet V</t>
  </si>
  <si>
    <t>dentification of clinical factors associated with severe dengue among Thaiadults: a prospective study</t>
  </si>
  <si>
    <t>Todd C</t>
  </si>
  <si>
    <t>Hepatitis C and HIV incidence and harm reduction program use in a conflictsetting: an observational cohort of injecting drug users in Kabul, Afghanistan</t>
  </si>
  <si>
    <t>Harm Reduct J</t>
  </si>
  <si>
    <t>Abdel Gader A</t>
  </si>
  <si>
    <t xml:space="preserve">A 23 years audit of packed red blood cell consumptom in a university hospital in a developing country </t>
  </si>
  <si>
    <t xml:space="preserve">Transfusion and Apheresis Science </t>
  </si>
  <si>
    <t>Chowell G</t>
  </si>
  <si>
    <t>Transmission of characteristics of MERS and SARS in the healthcare setting: a comparative study</t>
  </si>
  <si>
    <t>Herdman M</t>
  </si>
  <si>
    <t>The role of previously unmeasured organic acids in the pathogenesis of severe malaria</t>
  </si>
  <si>
    <t xml:space="preserve">Critical Care </t>
  </si>
  <si>
    <t>Hung D</t>
  </si>
  <si>
    <t>The long-term effects of organophosphates poisoning as a risk factor of CVDs: A nationwide population-based cohort study</t>
  </si>
  <si>
    <t>Kim Y</t>
  </si>
  <si>
    <t>Disaster-related injury management: High prevalence of wound infection after super typhoon Haiyan</t>
  </si>
  <si>
    <t>Disaster Medicine and Public Health Preparedness</t>
  </si>
  <si>
    <t>Mehmood A</t>
  </si>
  <si>
    <t>Differences in risk-adjusted outcome of road traffic injuries in urban tertiary care centres of Pakistan</t>
  </si>
  <si>
    <t>J Pak Med Assoc</t>
  </si>
  <si>
    <t>Performance requirements to achieve cost-effectiveness of POCT for sepsis among patients with febrile illness in low-resource settings</t>
  </si>
  <si>
    <t>AM J Trop Med Hyg</t>
  </si>
  <si>
    <t>Percevied barriers in the use of ultrasound in developing countries</t>
  </si>
  <si>
    <t>Critical Ultrasound Jounral</t>
  </si>
  <si>
    <t>Slesak G</t>
  </si>
  <si>
    <t>Road traffic injuries in northern Laos: trands and risk factors of an underreported and public health problem</t>
  </si>
  <si>
    <t>Tropical Medicine &amp; International Health</t>
  </si>
  <si>
    <t>SteelFisher G</t>
  </si>
  <si>
    <t>Threats to polio eradication in high-conflict areas in Pakistan and Nigeria: A polling study of caregivers of children younger than 5 years</t>
  </si>
  <si>
    <t>The Lancet Infectious Diseases</t>
  </si>
  <si>
    <t>Tabiri S</t>
  </si>
  <si>
    <t>Assessing trauma care capabilities in health centres in northern Ghana</t>
  </si>
  <si>
    <t>Cross-sectional survey of the disaster preparedness of nurses across the Asia-Pacific region</t>
  </si>
  <si>
    <t>Al-Ganadi, A</t>
  </si>
  <si>
    <t>Management of Vascular Injury during Current Peaceful Yemeni Revolution</t>
  </si>
  <si>
    <t>Ann Vasc Surg</t>
  </si>
  <si>
    <t>Bustos,Y</t>
  </si>
  <si>
    <t>Emergency department characteristics and capabilities in Bogota, Colombia</t>
  </si>
  <si>
    <t>Int J EM</t>
  </si>
  <si>
    <t>Coca, A</t>
  </si>
  <si>
    <t>Baseline Evaluation With a Sweating Thermal Manikin of Personal Protective Ensembles Recommended for Use in West Africa</t>
  </si>
  <si>
    <t>Hunt, L</t>
  </si>
  <si>
    <t>Clinical presentation, biochemical, and haematological parameters and their association with outcome in patients with Ebola virus disease: an observational cohort study</t>
  </si>
  <si>
    <t>Jaffe, E</t>
  </si>
  <si>
    <t>Operation Protective Edge - A Unique Challenge for a Civilian EMS Agency</t>
  </si>
  <si>
    <t>Karan, A</t>
  </si>
  <si>
    <t>Evaluating the socioeconomic and cultural factors associated with pediatric burn injuries in Maputo, Mozambique.</t>
  </si>
  <si>
    <t>Koksal, A</t>
  </si>
  <si>
    <t>Assessment of 200 pediatri patients exposed to rabies risk</t>
  </si>
  <si>
    <t>Murray, K</t>
  </si>
  <si>
    <t>Mesoamerican nephropathy: a neglected tropical disease with an infectious etiology?</t>
  </si>
  <si>
    <t>Microbes Infect</t>
  </si>
  <si>
    <t>Mwanga-Amumpaire, J</t>
  </si>
  <si>
    <t>Inhaled Nitric Oxide as an Adjunctive Treatment for Cerebral Malaria in Children: A Phase II Randomized Open-Label Clinical Trial</t>
  </si>
  <si>
    <t>OFID</t>
  </si>
  <si>
    <t>Ramirez, J</t>
  </si>
  <si>
    <t>Analytical Validation of Quantitative Real-Time PCR Methods for Quantification of Trypanosoma cruzi DNA in Blood Samples from Chagas Disease Patients</t>
  </si>
  <si>
    <t>J Mol Diagn</t>
  </si>
  <si>
    <t>Razuri, H</t>
  </si>
  <si>
    <t>Human Coronavirus-Associated Influenza-Like Illness in the Community Setting in Peru</t>
  </si>
  <si>
    <t>Black B</t>
  </si>
  <si>
    <t>Ebola viral disease and pregnancy</t>
  </si>
  <si>
    <t>Obstet Med</t>
  </si>
  <si>
    <t>Cohen O</t>
  </si>
  <si>
    <t>Promoting public health legal preparedness for emergencies: review of currenttrends and their relevance in light of the Ebola crisis</t>
  </si>
  <si>
    <t>Martins S</t>
  </si>
  <si>
    <t>Worldwide Prevalence and Trends in Unintentional Drug Overdose: A SystematicReview of the Literature</t>
  </si>
  <si>
    <t>Peleg K</t>
  </si>
  <si>
    <t>Notes from Nepal: Is There a Better Way to Provide Search and Rescue</t>
  </si>
  <si>
    <t>Ryan B</t>
  </si>
  <si>
    <t>Identifying and Describing the Impact of Cyclone, Storm and Flood Related Disasters on Treatment Management, Care and Exacerbations of Non-communicableDiseases and the Implications for Public Health</t>
  </si>
  <si>
    <t>Webster S</t>
  </si>
  <si>
    <t>Tackling Ebola in Africa: a warning to the world</t>
  </si>
  <si>
    <t>Aaronson EL</t>
  </si>
  <si>
    <t>Emergency department quality and safety indicators in resource-limited settings: an environmental survey.</t>
  </si>
  <si>
    <t>Burkle FM</t>
  </si>
  <si>
    <t>Developing a Nuclear Global Health Workforce Amid the Increasing Threat of a Nuclear Crisis.</t>
  </si>
  <si>
    <t>Morton MJ</t>
  </si>
  <si>
    <t>Developments in Surge Research Priorities: A Systematic Review of the Literature Following the Academic Emergency Medicine Consensus Conference, 2007-2015.</t>
  </si>
  <si>
    <t>Acad Emerg Med</t>
  </si>
  <si>
    <t>Data collection tools for maternal and child health in humanitarian emergencies: a systematic review.</t>
  </si>
  <si>
    <t>Roberts DM</t>
  </si>
  <si>
    <t>Pharmacological treatment of cardiac glycoside poisoning</t>
  </si>
  <si>
    <t>Br J Clin Pharmacol</t>
  </si>
  <si>
    <t>Sanders M</t>
  </si>
  <si>
    <t>A Rationale for Going Back to the Future: Use of Disposable Spacers for Pressurised Metered Dose Inhalers.</t>
  </si>
  <si>
    <t>Pulm Med</t>
  </si>
  <si>
    <t>Gursky E</t>
  </si>
  <si>
    <t>Rising to the challenge: The Ebola outbreak in Sierra Leone and how insights into the NGO's repsone can inform furture core competencies</t>
  </si>
  <si>
    <t>Tewari S</t>
  </si>
  <si>
    <t>Environmental determinants of severity in sickle cell disease</t>
  </si>
  <si>
    <t>Haematologica</t>
  </si>
  <si>
    <t>Boyce, R</t>
  </si>
  <si>
    <t>Use of a bibliometric literature review to assess medical research capacity in post-conflict and developing countries: Somaliland 1991-2013</t>
  </si>
  <si>
    <t>Kipsaina, C</t>
  </si>
  <si>
    <t>The WHO injury surveillance guidelines: a systematic review of the non-fatal guidelines' utilization, efficacy and effectiveness</t>
  </si>
  <si>
    <t>Public Health</t>
  </si>
  <si>
    <t>Ross, A</t>
  </si>
  <si>
    <t>Planning for the Next Global Pandemic</t>
  </si>
  <si>
    <t>Smith, J</t>
  </si>
  <si>
    <t>Stamm, L</t>
  </si>
  <si>
    <t>Pinta: Latin America's Forgotten Disease?</t>
  </si>
  <si>
    <t>Wassmer, S</t>
  </si>
  <si>
    <t>Investigating the Pathogenesis of Severe Malaria: A Multidisciplinary and Cross-Geographical Approach</t>
  </si>
  <si>
    <t>Burnett S</t>
  </si>
  <si>
    <t>Effect of Educational Outreach Timing and Duration on Facility Performance for ID care in Uganda</t>
  </si>
  <si>
    <t>Gosadi I</t>
  </si>
  <si>
    <t>Evaluation of applied public health emergency system at Prince Mohammed Intl Airport during Hajj 2014</t>
  </si>
  <si>
    <t>Inormus</t>
  </si>
  <si>
    <t>INternational ORthopaedic MUlticentre Study (INORMUS) in Fracture Care--Protocol</t>
  </si>
  <si>
    <t>J Orthop Trauma</t>
  </si>
  <si>
    <t>Kiss L</t>
  </si>
  <si>
    <t>Exploitation, Violence, and Suicide Risk Among Child and Adolescent Survivors of Human Trafficking in the Greater Mekong Subregion</t>
  </si>
  <si>
    <t>JAMA Pediatr</t>
  </si>
  <si>
    <t>Manandhar S</t>
  </si>
  <si>
    <t>The Role of the Nonpneumatic Antishock Garment in Reducing Blood Loss and mortality in PPH</t>
  </si>
  <si>
    <t>Stud Fam Plann</t>
  </si>
  <si>
    <t>McBain R</t>
  </si>
  <si>
    <t>Costs and cost-effectiveness of a mental health intervention for war-affected young persons</t>
  </si>
  <si>
    <t>Health Policy Plan</t>
  </si>
  <si>
    <t>Northam H</t>
  </si>
  <si>
    <t>Developing graduate student competency in providing culturally sensitive end of life care in critical care environments - A pilot study</t>
  </si>
  <si>
    <t>Australian Critical Care</t>
  </si>
  <si>
    <t>Seto T</t>
  </si>
  <si>
    <t>Educational outcomes of Helping Babies Breathe training at a community hospital in Honduras</t>
  </si>
  <si>
    <t>Perspect Med Educ</t>
  </si>
  <si>
    <t>Shahunja K</t>
  </si>
  <si>
    <t>Factors Associated with Non-typhoidal Salmonella Bacteremia versus Typhoidal Salmonella Bacteremia in Bangladesh</t>
  </si>
  <si>
    <t>Singh A</t>
  </si>
  <si>
    <t>A Japanese Encephalitis Vaccine From India Induces Durable and Cross-protective immunity</t>
  </si>
  <si>
    <t>J Infect Dis</t>
  </si>
  <si>
    <t>Taylor E</t>
  </si>
  <si>
    <t>Latent Tuberculosis Infection Among Immigrant and Refugee Children Arriving in US 2010</t>
  </si>
  <si>
    <t>Tobin J</t>
  </si>
  <si>
    <t>Resuscitation During Critical Care Transportation in Afghanistan</t>
  </si>
  <si>
    <t>J Spec Oper Med</t>
  </si>
  <si>
    <t>Walsh S</t>
  </si>
  <si>
    <t>Newborn Cord Care Practices in Haiti</t>
  </si>
  <si>
    <t>Global Public Health</t>
  </si>
  <si>
    <t>Chhibber, A</t>
  </si>
  <si>
    <t>Child Mortality after Discharge from a Health Facility following Suspected Pneumonia, Meningitis or Septicaemia in Rural Gambia: A Cohort Study</t>
  </si>
  <si>
    <t>Gali, R</t>
  </si>
  <si>
    <t>Faciomaxillary fractures in a Semi-urban South Indian Teaching Hospital: A retrospective analysis of 638 cases.</t>
  </si>
  <si>
    <t>Contemp Clin Dent</t>
  </si>
  <si>
    <t>Mould-Millman, N</t>
  </si>
  <si>
    <t>Barriers to Accessing Emergency Medical Services in Accra, Ghana: Development of  a Survey Instrument and Initial Application in Ghana.</t>
  </si>
  <si>
    <t>Clark, M</t>
  </si>
  <si>
    <t>Accuracy of the Broselow Tape in South Sudan, "The Hungriest Place on Earth"</t>
  </si>
  <si>
    <t>Sedda, L</t>
  </si>
  <si>
    <t>A geostatistical analysis of the association between armed conflicts and Plasmodium falciparum malaria in Africa, 1997-2010</t>
  </si>
  <si>
    <t>Joseph, K</t>
  </si>
  <si>
    <t>Assessment of Acute Burn Management in 32 Low- and Middle-Income Countries.</t>
  </si>
  <si>
    <t>Haagsma, J</t>
  </si>
  <si>
    <t>The global burden of injury: incidence, mortality, disability-adjusted life years and time trends from the Global Burden of Disease study 2013</t>
  </si>
  <si>
    <t>Xie, Y</t>
  </si>
  <si>
    <t>A Population-Based Acute Meningitis and Encephalitis Syndromes Surveillance in Guangxi, China, May 2007- June 2012</t>
  </si>
  <si>
    <t>Nouvellet, P</t>
  </si>
  <si>
    <t>The role of rapid diagnostics in managing Ebola epidemics</t>
  </si>
  <si>
    <t>Nature</t>
  </si>
  <si>
    <t>Carrie C</t>
  </si>
  <si>
    <t>Goal-directed ultrasound in emergency medicine: evaluation of a specific training program using an ultrasonic stethoscope.</t>
  </si>
  <si>
    <t>Baker T</t>
  </si>
  <si>
    <t>Vital Signs Directed Therapy: Improving Care in an Intensive Care Unit in a Low Income Country.</t>
  </si>
  <si>
    <t>Jatau A</t>
  </si>
  <si>
    <t>Prevalence of Drug-Related Emergency Department Visits at a Teaching Hospital in Malaysia.</t>
  </si>
  <si>
    <t>Drugs Real World Outcomes</t>
  </si>
  <si>
    <t>Sartelli M</t>
  </si>
  <si>
    <t>Global validation of the WSES Sepsis Severity Score for patients with complicated intra-abdominal infections: a prospective multicentre study (WISS Study).</t>
  </si>
  <si>
    <t>Hasler R</t>
  </si>
  <si>
    <t>Repatriations and 28-day mortality of ill and injured travellers: 12 years of experience in a Swiss emergency department.</t>
  </si>
  <si>
    <t>Swiss Med Wkly</t>
  </si>
  <si>
    <t>Contreras C</t>
  </si>
  <si>
    <t>Incidence of Hospitalized Pneumococcal Pneumonia among Adults in Guatemala, 2008-2012.</t>
  </si>
  <si>
    <t>Ginsburg A</t>
  </si>
  <si>
    <t>mPneumonia: Development of an Innovative mHealth Application for Diagnosing and Treating Childhood Pneumonia and Other Childhood Illnesses in Low-Resource Settings.</t>
  </si>
  <si>
    <t>Chuchottaworn C</t>
  </si>
  <si>
    <t>Risk Factors for Multidrug-Resistant Tuberculosis among Patients with Pulmonary Tuberculosis at the Central Chest Institute of Thailand.</t>
  </si>
  <si>
    <t>Simen-Kapeu A</t>
  </si>
  <si>
    <t>Treatment of neonatal infections: a multi-country analysis of health system bottlenecks and potential solutions.</t>
  </si>
  <si>
    <t>McMorrow M</t>
  </si>
  <si>
    <t>The Unrecognized Burden of Influenza in Young Kenyan Children, 2008-2012.</t>
  </si>
  <si>
    <t>Adam I</t>
  </si>
  <si>
    <t>Relationship between implementing interpersonal communication and mass education campaigns in emergency settings and use of reproductive healthcare services: evidence from Darfur, Sudan</t>
  </si>
  <si>
    <t>BMJ Open</t>
  </si>
  <si>
    <t>Balmer D</t>
  </si>
  <si>
    <t>Reentry to Pediatric Residency After Global Health Experiences</t>
  </si>
  <si>
    <t>Chichom-Mefire A</t>
  </si>
  <si>
    <t>A prospective pilot cohort analysis of crash characteristics and pattern of injuries in riders and pillion passengers involved in motorcycle crashes in an urban area in Cameroon: lessons for prevention</t>
  </si>
  <si>
    <t>Dickson K</t>
  </si>
  <si>
    <t>Scaling up quality care for mothers and newborns around the time of birth: an overview of methods and analyses of intervention-specific bottlenecks and solutions</t>
  </si>
  <si>
    <t>Frison S</t>
  </si>
  <si>
    <t>Omitting edema measurement: how much acute malnutrition are we missing?</t>
  </si>
  <si>
    <t>Am J Clin Nutr</t>
  </si>
  <si>
    <t>Kinoshita M</t>
  </si>
  <si>
    <t>Estimating Post-Emergency Fertility Among Disaster-Affected Adolescents: Findings From a Case-Control Study in Aceh Province, Indonesia</t>
  </si>
  <si>
    <t>Mellerup N</t>
  </si>
  <si>
    <t>Management of abortion complications at a rural hospital in Uganda: a quality assessment by a partially completed criterion-based audit</t>
  </si>
  <si>
    <t>BMC Womens Health</t>
  </si>
  <si>
    <t>Nhantumbo A</t>
  </si>
  <si>
    <t>Frequency of Pathogenic Paediatric Bacterial Meningitis in Mozambique: The Critical Role of Multiplex Real-Time Polymerase Chain Reaction to Estimate the Burden of Disease</t>
  </si>
  <si>
    <t>Ocen D</t>
  </si>
  <si>
    <t>Prevalence, outcomes and factors associated with adult in hospital cardiac arrests in a low-income country tertiary hospital: a prospective observational study</t>
  </si>
  <si>
    <t>BMC Emerg Med</t>
  </si>
  <si>
    <t>Raban S</t>
  </si>
  <si>
    <t>A randomised controlled trial of high vs low volume initiation and rapid vs slow advancement of milk feeds in infants with birthweights ≤ 1000 g in a resource-limited setting</t>
  </si>
  <si>
    <t>Tunçalp Ö</t>
  </si>
  <si>
    <t>Conflict, displacement and sexual and reproductive health services in Mali: analysis of 2013 health resources availability mapping system (HeRAMS) survey</t>
  </si>
  <si>
    <t>Viswanath K</t>
  </si>
  <si>
    <t>A community based case control study on determinants of perinatal mortality in a tribal population of southern India</t>
  </si>
  <si>
    <t>Rural Remote Health</t>
  </si>
  <si>
    <t>Weiss S</t>
  </si>
  <si>
    <t>Discordant identification of pediatric severe sepsis by research and clinical definitions in the SPROUT international point prevalence study</t>
  </si>
  <si>
    <t>Brandt K</t>
  </si>
  <si>
    <t>Acute diarrhea--evidence-based management</t>
  </si>
  <si>
    <t>J Pediatr (Rio J)</t>
  </si>
  <si>
    <t>Cenciarelli O</t>
  </si>
  <si>
    <t>Viral bioterrorism--Learning the lesson of Ebola virus in West Africa 2013-2015</t>
  </si>
  <si>
    <t>Virus Res</t>
  </si>
  <si>
    <t>Dunning L</t>
  </si>
  <si>
    <t>Point-of-care HIV early infant diagnosis--is test sensitivity everything</t>
  </si>
  <si>
    <t>J Int AIDS Soc</t>
  </si>
  <si>
    <t>Khan F</t>
  </si>
  <si>
    <t>Medical Rehabilitation in Natural Disasters--A Review</t>
  </si>
  <si>
    <t>Arch Phys Med Rehabil</t>
  </si>
  <si>
    <t>Kost G</t>
  </si>
  <si>
    <t>Molecular detection and point-of-care testing in Ebola virus disease</t>
  </si>
  <si>
    <t>Expert Rev Mol Diagn</t>
  </si>
  <si>
    <t>Oyeyemi S</t>
  </si>
  <si>
    <t>The use of cell phones and radio communication systems to reduce delays in getting help pregnant women LMIC</t>
  </si>
  <si>
    <t>Pega F</t>
  </si>
  <si>
    <t>Unconditional cash transfers for assistance in humanitarian disasters--effect on use of health services and health outcomes LMIC</t>
  </si>
  <si>
    <t>Willcox M</t>
  </si>
  <si>
    <t>Human resources for primary health care in sub-Saharan Africa--progress or stagnation</t>
  </si>
  <si>
    <t>Hum Resour Health</t>
  </si>
  <si>
    <t>Aliyu L</t>
  </si>
  <si>
    <t>Ultrasound in Africa: what can really be done?</t>
  </si>
  <si>
    <t>J Perinat Med</t>
  </si>
  <si>
    <t>Allan K</t>
  </si>
  <si>
    <t>Epidemiology of Leptospirosis in Africa: A Systematic Review of a Neglected Zoonosis and a Paradigm for 'One Health' in Africa</t>
  </si>
  <si>
    <t>Acquah C</t>
  </si>
  <si>
    <t>Deploying aptameric sensing technology for rapid pandemic monitoring</t>
  </si>
  <si>
    <t>Crit Rev Biotechnol</t>
  </si>
  <si>
    <t>Calain P</t>
  </si>
  <si>
    <t>Coincident polio and Ebola crises expose similar fault lines in the current global health regime</t>
  </si>
  <si>
    <t>Koshimura S</t>
  </si>
  <si>
    <t>Response to the 2011 Great East Japan Earthquake and Tsunami disaster</t>
  </si>
  <si>
    <t>Philos Trans A Math Phys Eng Sci</t>
  </si>
  <si>
    <t>Perry H</t>
  </si>
  <si>
    <t>Care Groups I: An Innovative Community-Based Strategy for Improving Maternal, Neonatal, and Child Health in Resource-Constrained Settings</t>
  </si>
  <si>
    <t>Sanders D</t>
  </si>
  <si>
    <t>Ebola epidemic exposes the pathology of the global economic and political system</t>
  </si>
  <si>
    <t>Int J Health Serv</t>
  </si>
  <si>
    <t>Merceron T</t>
  </si>
  <si>
    <t>A model for delivering subspecialty pediatric surgical care in low- and middle-income countries: one organization's early experience.</t>
  </si>
  <si>
    <t>Springerplus</t>
  </si>
  <si>
    <t>Strohmeier H</t>
  </si>
  <si>
    <t>Trauma-related mental health problems among national humanitarian staff: a systematic review of the literature.</t>
  </si>
  <si>
    <t>Eur J Psychotraumatol</t>
  </si>
  <si>
    <t>Alexander T</t>
  </si>
  <si>
    <t>Framework for a National STEMI Program: consensus document developed by STEMI INDIA, Cardiological Society of India and Association Physicians of India.</t>
  </si>
  <si>
    <t>Indian Heart J</t>
  </si>
  <si>
    <t>Ruby A</t>
  </si>
  <si>
    <t>The Effectiveness of Interventions for Non-Communicable Diseases in Humanitarian Crises: A Systematic Review.</t>
  </si>
  <si>
    <t>Aitsi-Selmi, A</t>
  </si>
  <si>
    <t>Protecting the Health and Well-being of Populations from Disasters: Health and Health Care in The Sendai Framework for Disaster Risk Reduction 2015-2030</t>
  </si>
  <si>
    <t>Bailey, C</t>
  </si>
  <si>
    <t>A systematic review of supportive supervision as a strategy to improve primary healthcare services in Sub-Saharan Africa</t>
  </si>
  <si>
    <t>Petti, S</t>
  </si>
  <si>
    <t>The face of Ebola: changing frequency of haemorrhage in the West African compared with Eastern-Central African outbreaks</t>
  </si>
  <si>
    <t>Kombe, F</t>
  </si>
  <si>
    <t>Taking the bull by the horns: Ethical considerations in the design and implementation of an Ebola virus therapy trial</t>
  </si>
  <si>
    <t>Soc Sci Med</t>
  </si>
  <si>
    <t>Stadler, F</t>
  </si>
  <si>
    <t>Maggot Debridement Therapy in Disaster Medicine</t>
  </si>
  <si>
    <t>Lubbert, C</t>
  </si>
  <si>
    <t>Antimicrobial therapy of acute diarrhoea: a clinical review</t>
  </si>
  <si>
    <t>Wang, W</t>
  </si>
  <si>
    <t>Report of China's research status in emergency medicine: a 15-year survey of literature</t>
  </si>
  <si>
    <t>Eriksson, A</t>
  </si>
  <si>
    <t>Who Is Worst Off? Developing a Severity-scoring Model of Complex Emergency Affected Countries in Order to Ensure Needs Based Funding</t>
  </si>
  <si>
    <t>Cibulsky, S</t>
  </si>
  <si>
    <t>Mass Casualty Decontamination in a Chemical or Radiological/Nuclear Incident with External Contamination: Guiding Principles and Research Needs</t>
  </si>
  <si>
    <t>Thakur, K</t>
  </si>
  <si>
    <t>Tropical Neuroinfectious Diseases</t>
  </si>
  <si>
    <t>Continuum (Minneap Minn)</t>
  </si>
  <si>
    <t>Asha SE</t>
  </si>
  <si>
    <t xml:space="preserve">
Sensitivity and Specificity of Emergency Physicians and Trainees for Identifying Internally Concealed Drug Packages on Abdominal Computed Tomography Scan: Do Lung Windows Improve Accuracy?
</t>
  </si>
  <si>
    <t xml:space="preserve"> J Emerg Med</t>
  </si>
  <si>
    <t>Bhalla K</t>
  </si>
  <si>
    <t xml:space="preserve">GBD-2010 overestimates deaths from road injuries in OECD countries: new methods perform poorly. 
</t>
  </si>
  <si>
    <t>Int J Epidemiol.</t>
  </si>
  <si>
    <t>Calle P</t>
  </si>
  <si>
    <t xml:space="preserve">Alcohol-related emergency department admissions among adolescents in the Ghent and Sint-Niklaas areas.
</t>
  </si>
  <si>
    <t>Acta Clin Belg</t>
  </si>
  <si>
    <t xml:space="preserve">The characteristics of, and risk factors for, child injuries in Andhra Pradesh, India: the Young Lives project. 
</t>
  </si>
  <si>
    <t>Levine AC</t>
  </si>
  <si>
    <t xml:space="preserve">Derivation and Internal Validation of the Ebola Prediction Score for Risk Stratification of Patients With Suspected Ebola Virus Disease. 
</t>
  </si>
  <si>
    <t>Røislien J</t>
  </si>
  <si>
    <t xml:space="preserve">Does transport time help explain the high trauma mortality rates in rural areas?  New and traditional predictors assessed by new and traditional statistical methods. 
</t>
  </si>
  <si>
    <t xml:space="preserve"> Inj Prev.</t>
  </si>
  <si>
    <t>Schapkaitz E</t>
  </si>
  <si>
    <t xml:space="preserve">Critical limits for urgent clinician notification at South African intensive care units. 
</t>
  </si>
  <si>
    <t>Int J Lab Hematol</t>
  </si>
  <si>
    <t>Tashiro J</t>
    <phoneticPr fontId="1"/>
  </si>
  <si>
    <t>Mechanism and mortality of pediatric aorta injuries</t>
    <phoneticPr fontId="1"/>
  </si>
  <si>
    <t>J Surg Res</t>
    <phoneticPr fontId="1"/>
  </si>
  <si>
    <t>ECRLS</t>
    <phoneticPr fontId="1"/>
  </si>
  <si>
    <t>OR</t>
    <phoneticPr fontId="1"/>
  </si>
  <si>
    <t>Tripathy NK</t>
  </si>
  <si>
    <t>Epidemiology of falls among older adults: A cross sectional study from Chandigarh, India. </t>
  </si>
  <si>
    <t>Aldana MC</t>
  </si>
  <si>
    <t xml:space="preserve">Epidemiology of a decade of Pediatric fatal burns in Colombia, South America. 
</t>
  </si>
  <si>
    <t>Burns</t>
    <phoneticPr fontId="1"/>
  </si>
  <si>
    <t>Gulla KM</t>
  </si>
  <si>
    <t xml:space="preserve">Continuous renal replacement therapy in children with severe sepsis and
multiorgan dysfunction - A pilot study on timing of initiation.
</t>
  </si>
  <si>
    <t>Indian J Crit Care Med</t>
    <phoneticPr fontId="1"/>
  </si>
  <si>
    <t>Lin CH</t>
  </si>
  <si>
    <t xml:space="preserve">Variation of current protocols for managing out-of-hospital cardiac arrest in prehospital settings among Asian countries. 
</t>
  </si>
  <si>
    <t>J Formos Med Assoc</t>
  </si>
  <si>
    <t>Majdan M</t>
  </si>
  <si>
    <t xml:space="preserve">The impact of body mass index on severity, patterns and outcomes after traumatic brain injuries caused by low level falls. 
</t>
  </si>
  <si>
    <t>European Jouranl Emergency Surgery</t>
  </si>
  <si>
    <t>Ogbolu Y</t>
  </si>
  <si>
    <t xml:space="preserve">Nurse reported patient safety in low-resource settings: a cross-sectional study of MNCH nurses in Nigeria. 
</t>
  </si>
  <si>
    <t>Appl Nurs Res</t>
  </si>
  <si>
    <t>Salinas J</t>
  </si>
  <si>
    <t xml:space="preserve">An International Standard Set of Patient-Centered Outcome Measures After Stroke. 
</t>
  </si>
  <si>
    <t>Stroke</t>
  </si>
  <si>
    <t>Sehgal IS</t>
  </si>
  <si>
    <t xml:space="preserve">A study on the role of noninvasive ventilation in mild-to
-moderate acute respiratory distress syndrome.
</t>
  </si>
  <si>
    <t>Deaths from acute abdominal conditions and geographical access to surgical care in India: a nationally representative spatial analysis.</t>
  </si>
  <si>
    <t xml:space="preserve">26278186  </t>
  </si>
  <si>
    <t>The impact of Advanced Life Support in Obstetrics (ALSO) training in low-resource countries.</t>
  </si>
  <si>
    <t xml:space="preserve">26294169  </t>
  </si>
  <si>
    <t>Knust B</t>
  </si>
  <si>
    <t>Multidistrict Outbreak of Marburg Virus Disease-Uganda, 2012.</t>
  </si>
  <si>
    <t xml:space="preserve">26209681  </t>
  </si>
  <si>
    <t>Concurrent Pneumonia in Children Under 5 Years of Age Presenting to a Diarrheal Hospital in Dhaka, Bangladesh.</t>
  </si>
  <si>
    <t>Am J Trop Med Hyg.</t>
  </si>
  <si>
    <t xml:space="preserve">26149863  </t>
  </si>
  <si>
    <t xml:space="preserve">Provider experiences with uterine balloon tamponade for uncontrolled postpartum hemorrhage in health facilities in Kenya.  </t>
  </si>
  <si>
    <t xml:space="preserve">26277599  </t>
  </si>
  <si>
    <t>Ong M</t>
  </si>
  <si>
    <t>Outcomes for out-of-hospital cardiac arrests across 7 countries in Asia: The Pan  Asian Resuscitation Outcomes Study (PAROS)</t>
  </si>
  <si>
    <t xml:space="preserve">26234891  </t>
  </si>
  <si>
    <t>Paterson M</t>
  </si>
  <si>
    <t>The Use of Intraosseous Fluid Resuscitation in a Pediatric Patient with Ebola  Virus Disease.</t>
  </si>
  <si>
    <t>Int Emerg Med</t>
  </si>
  <si>
    <t xml:space="preserve">26281805  </t>
  </si>
  <si>
    <t>Validation of a novel tool for assessing newborn resuscitation skills among birth attendants trained by the Helping Babies Breathe program. </t>
  </si>
  <si>
    <t xml:space="preserve">26283225  </t>
  </si>
  <si>
    <t>Sharma D</t>
  </si>
  <si>
    <t xml:space="preserve">Surgery for Conditions of Infectious Etiology in Resource-Limited Countries Affected by Crisis: The Médecins Sans Frontières Operations Centre Brussels Experience.  </t>
  </si>
  <si>
    <t>Surg Infect</t>
  </si>
  <si>
    <t xml:space="preserve">26230672  </t>
  </si>
  <si>
    <t>Road traffic injuries in northern Laos: trends and risk factors of an underreported public health problem. </t>
  </si>
  <si>
    <t>Trop Med Int Health.</t>
  </si>
  <si>
    <t xml:space="preserve">26121296  </t>
  </si>
  <si>
    <t>Alisic E</t>
  </si>
  <si>
    <t>Psychosocial Care for Injured Children: Worldwide Survey among Hospital Emergency Department Staff</t>
  </si>
  <si>
    <t>Journal of Pediatrics</t>
  </si>
  <si>
    <t>DeGennaro V</t>
  </si>
  <si>
    <t>Operational implementation and lessons learned from Haiti's first helicopter air ambulance</t>
  </si>
  <si>
    <t>Injury, Int. J. Care Injured</t>
  </si>
  <si>
    <t>Kerkhoff A</t>
  </si>
  <si>
    <t>Anemia, Blood Transfusion Requirements and Mortality Risk in Human Immmunodeficiency Virus-Infected Adults Requirieng Acute Medical Admission to Hospital In South Africa</t>
  </si>
  <si>
    <t>Khan N</t>
  </si>
  <si>
    <t>Intentional and unintentional poisoning in Pakistan: a pilot study using the Emergency Departments surveillance project</t>
  </si>
  <si>
    <t>Khan U</t>
  </si>
  <si>
    <t>Uncovering the burden of intentional injuries among children and adolescents in the emergency department</t>
  </si>
  <si>
    <t>The Technical Efficiency of Earthquake Medical Rapid Response Teams Following Disasters: The Case of the 2010 Yushu Earthquake in China</t>
  </si>
  <si>
    <t>Liu Y</t>
  </si>
  <si>
    <t>Analysis of the equity of emergency medical services: a cross-sectional survey in
Chongqing city.</t>
  </si>
  <si>
    <t>Int J Equity Health</t>
  </si>
  <si>
    <t>Mattia J</t>
  </si>
  <si>
    <t xml:space="preserve">Early clinical sequelae of Ebola virus disease in Sierra Leone: a cross-sectional
study.
</t>
  </si>
  <si>
    <t>Lanced Inf Dis</t>
  </si>
  <si>
    <t>Assessment of Emergency Medical Services in the Ashanti Region of Ghana</t>
  </si>
  <si>
    <t xml:space="preserve">Ghana Med J. </t>
  </si>
  <si>
    <t>Oteng R</t>
  </si>
  <si>
    <t>Individual and Medical Characteristics of Adults Presenting to an Urban Emergency Department in Ghana</t>
  </si>
  <si>
    <t>Peter N</t>
  </si>
  <si>
    <t xml:space="preserve">Delivering a sustainable trauma management training programme tailored for
low-resource settings in East, Central and Southern African countries using a
cascading course model.
</t>
  </si>
  <si>
    <t>Pothapregada S</t>
  </si>
  <si>
    <t>Role of platelet transfusion in children with bleeding in dengue fever.</t>
  </si>
  <si>
    <t>J Vector Borne Dis</t>
  </si>
  <si>
    <t>Street E</t>
  </si>
  <si>
    <t xml:space="preserve">Injury incidence among middle school students aged 13-15 years in 47 low-income
and middle-income countries.
</t>
  </si>
  <si>
    <t>Zia N</t>
  </si>
  <si>
    <t xml:space="preserve">Ambulance use in Pakistan: an analysis of surveillance data from emergency
departments in Pakistan.
</t>
  </si>
  <si>
    <t>Disaster Med Public Health Prep.</t>
  </si>
  <si>
    <t>Metin Gülmezoglu A</t>
  </si>
  <si>
    <t xml:space="preserve">Impact of training on emergency resuscitation skills: Impact on Millennium Development Goals (MDGs) 4 and 5. 
</t>
  </si>
  <si>
    <t xml:space="preserve">Best Pract Res Clin Obstet Gynaecol. </t>
  </si>
  <si>
    <t>Ragazzoni L</t>
  </si>
  <si>
    <t xml:space="preserve">Virtual Reality Simulation Training for Ebola Deployment. 
</t>
  </si>
  <si>
    <t>Thoma B</t>
  </si>
  <si>
    <t xml:space="preserve">Emergency Medicine and Critical Care Blogs and Podcasts: Establishing an International Consensus on Quality. 
</t>
  </si>
  <si>
    <t>Enright A</t>
  </si>
  <si>
    <t xml:space="preserve">A New Approach to Teaching Obstetric Anaesthesia in Low-Resource Areas. 
</t>
  </si>
  <si>
    <t>J Obstet Gynaecol Can</t>
  </si>
  <si>
    <t>González-González E</t>
  </si>
  <si>
    <t xml:space="preserve">Anti-Ebola therapies based on monoclonal antibodies: current state and challenges ahead. 
</t>
  </si>
  <si>
    <t>DHR</t>
    <phoneticPr fontId="1"/>
  </si>
  <si>
    <t>Hayward AS</t>
  </si>
  <si>
    <t>Academic affairs and global health: how global health electives can accelerate progress towards ACGME milestones.</t>
  </si>
  <si>
    <t>Hecker T</t>
  </si>
  <si>
    <t xml:space="preserve">Global mental health and trauma exposure: the current evidence for the
relationship between traumatic experiences and spirit possession. 
</t>
  </si>
  <si>
    <t>Kelly N</t>
  </si>
  <si>
    <t xml:space="preserve">Clinician-performed ultrasound in hemodynamic and cardiac assessment: a synopsis of current indications and limitations. 
</t>
  </si>
  <si>
    <t>Lee H</t>
  </si>
  <si>
    <t xml:space="preserve">Development-assistance Strategies for Stroke in Low- and Middle-income Countries. 
</t>
  </si>
  <si>
    <t>J Korean Med Sci</t>
  </si>
  <si>
    <t>Matthews, ZR</t>
  </si>
  <si>
    <t>Mclean M</t>
  </si>
  <si>
    <t xml:space="preserve">Professionalism under fire: Conflict, war and epidemics. 
</t>
  </si>
  <si>
    <t>Med Teach</t>
  </si>
  <si>
    <t>Pradhan PM</t>
  </si>
  <si>
    <t>Nutrition interventions for children aged less than 5 years following natural disasters: a systematic review protocol.</t>
  </si>
  <si>
    <t>Ramaswamy R</t>
  </si>
  <si>
    <t xml:space="preserve">Transforming Maternal and Neonatal Outcomes in Tertiary Hospitals in Ghana: An Integrated Approach for Systems Change. 
</t>
  </si>
  <si>
    <t>Wong KK</t>
  </si>
  <si>
    <t xml:space="preserve">Supportive Care of the First 2 Ebola Virus Disease Patients at the Monrovia
Medical Unit. 
</t>
  </si>
  <si>
    <t>Yip TL</t>
  </si>
  <si>
    <t xml:space="preserve">Determinants of injuries in passenger vessel accidents. 
</t>
  </si>
  <si>
    <t>Caniza M</t>
  </si>
  <si>
    <t>Infectious complications in children with acute lymphoblastic leukemia treated in low-middle-income countries.</t>
  </si>
  <si>
    <t>Expert Rev Hematol.</t>
  </si>
  <si>
    <t xml:space="preserve">26211675  </t>
  </si>
  <si>
    <t xml:space="preserve">From the Neonatal Resuscitation Program to Helping Babies Breathe: Global impact  of educational programs in neonatal resuscitation.  </t>
  </si>
  <si>
    <t>Semin Fetal Neonatal Med.</t>
  </si>
  <si>
    <t xml:space="preserve">26265602  </t>
  </si>
  <si>
    <t>Nosè M</t>
  </si>
  <si>
    <t>Access to mental health services and psychotropic drug use in refugees and asylum seekers hosted in high-income countries. </t>
  </si>
  <si>
    <t>Epidemiol Psychiatr Sci</t>
  </si>
  <si>
    <t xml:space="preserve">26145734  </t>
  </si>
  <si>
    <t>Becker D</t>
  </si>
  <si>
    <t xml:space="preserve">The use of portable ultrasound devices in low- and middle-income countries: a
systematic review of the literature
</t>
  </si>
  <si>
    <t>Costa M</t>
  </si>
  <si>
    <t xml:space="preserve">Pre-travel health advice guidelines for humanitarian workers: A systematic
review
</t>
  </si>
  <si>
    <t>O'Connor K</t>
  </si>
  <si>
    <t>Nursing Ethics and the 21st-Century Armed Conflict: The Example of Ciudad Juárez.</t>
  </si>
  <si>
    <t>J Transcult Nurs</t>
  </si>
  <si>
    <t>Musiime GM</t>
  </si>
  <si>
    <t>Risk of gentamicin toxicity in neonates treated for possible severe bacterial infection in low- and middle-income countries: Systematic Review.</t>
  </si>
  <si>
    <t>Kozuki N</t>
  </si>
  <si>
    <t>A systematic review of community-to-facility neonatal referral completion rates in Africa and Asia.</t>
  </si>
  <si>
    <t>Ramesh A</t>
  </si>
  <si>
    <t>Evidence on the Effectiveness of Water, Sanitation, and Hygiene (WASH) Interventions on Health Outcomes in Humanitarian Crises: A Systematic Review.</t>
  </si>
  <si>
    <t>Mahomed Z</t>
  </si>
  <si>
    <t>Humanitarian Medical Response to the Syrian Arab Republic (April 7, 2013 to April 23, 2013</t>
  </si>
  <si>
    <t>Dis Hum Resp</t>
  </si>
  <si>
    <t>Moreno D</t>
  </si>
  <si>
    <t>A Context-Aware Model to Provide Positioning in Disaster Relief Scenarios</t>
  </si>
  <si>
    <t>Sensors</t>
  </si>
  <si>
    <t>Mendlovic J</t>
  </si>
  <si>
    <t>Improvised Neonatal Care-Realizing the Gaps in a Disaster Zone.</t>
  </si>
  <si>
    <t>Prehosp Dis Med</t>
  </si>
  <si>
    <t>van Ommeren M</t>
  </si>
  <si>
    <t>Mental health and psychosocial support in humanitarian emergencies.</t>
  </si>
  <si>
    <t>East Mediterr Health</t>
  </si>
  <si>
    <t>Lewis C</t>
  </si>
  <si>
    <t>Interpersonal violence as a major contributor towards the skewed burden of trauma in KwaZulu-Natal, South Africa.</t>
  </si>
  <si>
    <t>S Afr Med J</t>
  </si>
  <si>
    <t>Scales P</t>
  </si>
  <si>
    <t>Brief report: Assessing youth well-being in global emergency settings: Early results from the Emergency Developmental Assets Profile.</t>
  </si>
  <si>
    <t>J Adolesc</t>
  </si>
  <si>
    <t>Lehmann M</t>
  </si>
  <si>
    <t>Acute Ebola virus disease patient treatment and health-related quality of life in health care professionals: A controlled study.</t>
  </si>
  <si>
    <t>J Psychosom Res</t>
  </si>
  <si>
    <t>Trang N</t>
  </si>
  <si>
    <t>Determination of cut-off cycle threshold values in routine RT-PCR assays to assist differential diagnosis of norovirus in children hospitalized for acute gastroenteritis.</t>
  </si>
  <si>
    <t>Kinsman J</t>
  </si>
  <si>
    <t>Prehospital Emergency Care Education for the Nepal Mountaineering Association.</t>
  </si>
  <si>
    <t>Patel A</t>
  </si>
  <si>
    <t>Sex Differences in the Presentation, Diagnosis, and Management of Acute Coronary  Syndromes: Findings From the Kerala-India ACS Registry.</t>
  </si>
  <si>
    <t>Glob Heart</t>
  </si>
  <si>
    <t>Sadegh R</t>
  </si>
  <si>
    <t>Head CT scan in Iranian minor head injury patients: evaluating current decision rules.</t>
  </si>
  <si>
    <t>Emerg Radiol</t>
  </si>
  <si>
    <t>Pedraza-Bernal A</t>
  </si>
  <si>
    <t>Predictors of severe disease in a hospitalized population of children with acute viral lower respiratorytract infections.</t>
  </si>
  <si>
    <t>J Med Virol</t>
  </si>
  <si>
    <t>Vallur A</t>
  </si>
  <si>
    <t>Development and comparative evaluation of two antigen detection tests for Visceral Leishmaniasis.</t>
  </si>
  <si>
    <t xml:space="preserve">Emergency Department Pain Management in Pediatric Patients With Fracture or
Dislocation in a Bi-Ethnic Population.
</t>
  </si>
  <si>
    <t>Babaie J</t>
  </si>
  <si>
    <t xml:space="preserve">Developing a Performance Assessment Framework and Indicators for Communicable
Disease Management in Natural Disasters.
</t>
  </si>
  <si>
    <t xml:space="preserve">Prehospital Airway Management in Emergency and Trauma Patients: A Cross-sectional
Study of Ambulance Service Providers and Staff in a Low- and Middle-income
Country.
</t>
  </si>
  <si>
    <t>Aluisio A</t>
  </si>
  <si>
    <t xml:space="preserve">Epidemiology of Traumatic Injuries in the Northeast Region of Haiti: A
Cross-sectional Study.
</t>
  </si>
  <si>
    <t>Wilderness First Aid Training as a Tool for Improving Basic Medical Knowledge in South Sudan</t>
  </si>
  <si>
    <t>Chhabra K</t>
  </si>
  <si>
    <t xml:space="preserve">Disaster Management and General Dental Practitioners in India: An Overlooked
Resource.
</t>
  </si>
  <si>
    <t xml:space="preserve">Severe Sepsis in Severely Malnourished Young Bangladeshi Children with Pneumonia:
A Retrospective Case Control Study.
</t>
  </si>
  <si>
    <t>Kuchuloria T</t>
  </si>
  <si>
    <t xml:space="preserve">Hospital-Based Surveillance for Infectious Etiologies Among Patients with Acute
Febrile Illness in Georgia, 2008-2011.
</t>
  </si>
  <si>
    <t>Thallinger M</t>
  </si>
  <si>
    <t>Randomised comparison of two neonatal resuscitation bags in manikin ventilation.</t>
  </si>
  <si>
    <t>Arch Dis Child Fetal Neonat Ed</t>
  </si>
  <si>
    <t>Frieden, T</t>
  </si>
  <si>
    <t>Ebola in West Africa - CDC's Role in Epidemiologic Detection, Control and Prevention</t>
  </si>
  <si>
    <t>Emerging Infectious Diseases</t>
  </si>
  <si>
    <t>Andrewin, A</t>
  </si>
  <si>
    <t>Determinants of the Lethality of Climate-Related Disasters in the Caribbean Community (CARICOM): A Cross-Country Analysis</t>
  </si>
  <si>
    <t>NatureScientific Reports</t>
  </si>
  <si>
    <t>Heudtlass</t>
  </si>
  <si>
    <t>Monitoring Mortality in Forced Migrants-Can Bayesian Methods Help us to do Better with the (Little) Data We Have</t>
  </si>
  <si>
    <t>PLoS Medicine</t>
  </si>
  <si>
    <t>2015 Strategic Response to Ebola</t>
  </si>
  <si>
    <t>978 92 4 150869 8</t>
  </si>
  <si>
    <t>Shah, JA</t>
  </si>
  <si>
    <t>Prompt Access to Effective Malaria Treatment Among Children Under Five in sub-Saharan Africa: a multi-country Analysis</t>
  </si>
  <si>
    <t>Malaria Journal</t>
  </si>
  <si>
    <t>Chamberlain, M</t>
  </si>
  <si>
    <t>A Simple Decision Support Tool to Assess Potential Public Healt h Emergency Interventions: A Proof of Concept and I;llustrative Application to the 2014-2015 Ebola Crisis</t>
  </si>
  <si>
    <t>RAND Corporation Report</t>
  </si>
  <si>
    <t>Langendorf, C</t>
  </si>
  <si>
    <t>Enteric Bacterial Pathogens in Children with Diarrhea in Niger: Diversity and Antimicrobial Resistance</t>
  </si>
  <si>
    <t>Kucharsk, AJ</t>
  </si>
  <si>
    <t>Evaluation of the Benefits and Risks of Introducing Ebola Community Care Centers, Sierra Leone</t>
  </si>
  <si>
    <t>Emerging Infectious Disease</t>
  </si>
  <si>
    <t>Page, AL</t>
  </si>
  <si>
    <t>Geographic Distribution and Mortality Risk Factors During the Cholera Outbreak in a Rural Region of Haiti, 2010-2011</t>
  </si>
  <si>
    <t>PLoS Neglected Tropical Disease</t>
  </si>
  <si>
    <t>Isanaka, S</t>
  </si>
  <si>
    <t>Comparison of Clinical Characteristics and Treatment Outcomes of Children Selected fro Treatment of Severe Acute Malnutrition Using Mid Upper Arm Circumference and/or Weight-for -Height Z-score</t>
  </si>
  <si>
    <t>Inter-Agency Standing Committee</t>
  </si>
  <si>
    <t>Emergency Response Preparedness,_Risk Analysis and Monitoring, Minimum Preparedness, Advanced Preparedness and Contingency Planning</t>
  </si>
  <si>
    <t>IASC</t>
  </si>
  <si>
    <t>Chamberlin, M</t>
  </si>
  <si>
    <t>Intra-Action Report - A Dynamic Tool for Emergency Managers and Policymakers: A Proof of Concept and Illustrative Application to the 2014-2015 Ebola Crisis</t>
  </si>
  <si>
    <t>Guha-Sapir, D</t>
  </si>
  <si>
    <t>Estimating Populations Affected by Disasters: A Review of MethodologicalIssues and Research Gaps</t>
  </si>
  <si>
    <t>CRED Centre for Research on the Epidemiology of Disasters</t>
  </si>
  <si>
    <t>Annual Disaster Statistical Review</t>
  </si>
  <si>
    <t>Final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</si>
</sst>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10"/>
      <name val="Verdana"/>
    </font>
    <font>
      <sz val="1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2"/>
      <name val="Cambria"/>
      <family val="1"/>
    </font>
    <font>
      <sz val="12"/>
      <color indexed="8"/>
      <name val="Times New Roman"/>
      <family val="1"/>
    </font>
    <font>
      <sz val="12"/>
      <color indexed="72"/>
      <name val="Times New Roman"/>
      <family val="1"/>
    </font>
    <font>
      <sz val="11"/>
      <color indexed="8"/>
      <name val="Times New Roman"/>
    </font>
    <font>
      <sz val="11"/>
      <name val="Calibri"/>
      <family val="2"/>
    </font>
    <font>
      <sz val="11"/>
      <name val="Cambria"/>
      <family val="1"/>
    </font>
    <font>
      <sz val="10"/>
      <name val="Helv"/>
    </font>
    <font>
      <sz val="12"/>
      <name val="Arial"/>
      <family val="2"/>
    </font>
    <font>
      <b/>
      <sz val="11"/>
      <name val="Times New Roman"/>
    </font>
    <font>
      <sz val="12"/>
      <name val="Cambria"/>
      <scheme val="major"/>
    </font>
    <font>
      <i/>
      <sz val="12"/>
      <name val="Times New Roman"/>
    </font>
    <font>
      <sz val="12"/>
      <name val="Helvetica"/>
    </font>
    <font>
      <sz val="11"/>
      <name val="Calibri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rgb="FF000000"/>
      </patternFill>
    </fill>
    <fill>
      <patternFill patternType="solid">
        <fgColor indexed="42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72">
    <xf numFmtId="0" fontId="0" fillId="0" borderId="0"/>
    <xf numFmtId="0" fontId="2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00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/>
    </xf>
    <xf numFmtId="0" fontId="3" fillId="6" borderId="1" xfId="1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center"/>
    </xf>
    <xf numFmtId="164" fontId="1" fillId="8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9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10" borderId="1" xfId="0" applyNumberFormat="1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left" vertical="center" wrapText="1"/>
    </xf>
    <xf numFmtId="0" fontId="5" fillId="14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10" borderId="0" xfId="0" applyFont="1" applyFill="1" applyAlignment="1">
      <alignment horizontal="left" vertical="center"/>
    </xf>
    <xf numFmtId="0" fontId="1" fillId="2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9" fillId="10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1" fillId="15" borderId="0" xfId="0" applyFont="1" applyFill="1" applyAlignment="1">
      <alignment horizontal="left" vertical="center"/>
    </xf>
    <xf numFmtId="0" fontId="1" fillId="9" borderId="0" xfId="0" applyNumberFormat="1" applyFont="1" applyFill="1" applyAlignment="1">
      <alignment horizontal="left" vertical="center"/>
    </xf>
    <xf numFmtId="0" fontId="4" fillId="15" borderId="0" xfId="0" applyNumberFormat="1" applyFont="1" applyFill="1" applyAlignment="1">
      <alignment horizontal="left" vertical="center"/>
    </xf>
    <xf numFmtId="0" fontId="4" fillId="9" borderId="0" xfId="0" applyNumberFormat="1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14" borderId="0" xfId="0" applyFont="1" applyFill="1" applyAlignment="1">
      <alignment horizontal="left" vertical="center"/>
    </xf>
    <xf numFmtId="0" fontId="1" fillId="1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" fillId="0" borderId="0" xfId="0" quotePrefix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11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1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9" fillId="10" borderId="0" xfId="0" applyNumberFormat="1" applyFont="1" applyFill="1" applyAlignment="1">
      <alignment horizontal="left" vertical="center" wrapText="1"/>
    </xf>
    <xf numFmtId="0" fontId="3" fillId="0" borderId="0" xfId="0" applyFont="1"/>
    <xf numFmtId="0" fontId="1" fillId="0" borderId="0" xfId="0" applyFont="1"/>
    <xf numFmtId="0" fontId="3" fillId="0" borderId="0" xfId="0" applyFont="1" applyBorder="1" applyAlignment="1">
      <alignment wrapText="1"/>
    </xf>
    <xf numFmtId="0" fontId="3" fillId="2" borderId="0" xfId="0" applyFont="1" applyFill="1"/>
    <xf numFmtId="0" fontId="3" fillId="10" borderId="0" xfId="0" applyFont="1" applyFill="1"/>
    <xf numFmtId="0" fontId="3" fillId="0" borderId="0" xfId="0" applyFont="1" applyFill="1"/>
    <xf numFmtId="0" fontId="1" fillId="16" borderId="0" xfId="0" applyFont="1" applyFill="1" applyAlignment="1">
      <alignment horizontal="left" vertical="center"/>
    </xf>
    <xf numFmtId="0" fontId="9" fillId="16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/>
    <xf numFmtId="0" fontId="10" fillId="0" borderId="0" xfId="0" applyFont="1"/>
    <xf numFmtId="0" fontId="0" fillId="14" borderId="0" xfId="0" applyFill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14" borderId="0" xfId="0" applyNumberFormat="1" applyFont="1" applyFill="1" applyAlignment="1">
      <alignment horizontal="left" vertical="center"/>
    </xf>
    <xf numFmtId="0" fontId="2" fillId="1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14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9" fillId="10" borderId="0" xfId="0" applyNumberFormat="1" applyFont="1" applyFill="1" applyAlignment="1">
      <alignment horizontal="left" vertical="top" wrapText="1"/>
    </xf>
    <xf numFmtId="0" fontId="9" fillId="2" borderId="0" xfId="0" applyNumberFormat="1" applyFont="1" applyFill="1" applyAlignment="1">
      <alignment horizontal="left" vertical="center" wrapText="1"/>
    </xf>
    <xf numFmtId="0" fontId="1" fillId="17" borderId="0" xfId="0" applyFont="1" applyFill="1" applyBorder="1" applyAlignment="1">
      <alignment horizontal="left" vertical="top" wrapText="1"/>
    </xf>
    <xf numFmtId="0" fontId="9" fillId="0" borderId="0" xfId="0" applyNumberFormat="1" applyFont="1" applyFill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1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3" fillId="0" borderId="0" xfId="0" applyFont="1" applyAlignment="1"/>
    <xf numFmtId="0" fontId="2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9" fillId="10" borderId="0" xfId="0" applyNumberFormat="1" applyFont="1" applyFill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/>
    </xf>
    <xf numFmtId="0" fontId="1" fillId="10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horizontal="left" vertical="center" wrapText="1" shrinkToFit="1"/>
    </xf>
    <xf numFmtId="0" fontId="1" fillId="11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9" fillId="10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/>
    <xf numFmtId="1" fontId="13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" fontId="1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9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15" borderId="0" xfId="0" applyFont="1" applyFill="1" applyAlignment="1">
      <alignment horizontal="left" vertical="center"/>
    </xf>
    <xf numFmtId="0" fontId="6" fillId="9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0" xfId="0" applyFont="1" applyAlignment="1"/>
    <xf numFmtId="0" fontId="1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/>
    <xf numFmtId="0" fontId="16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3" borderId="0" xfId="0" applyFont="1" applyFill="1" applyAlignment="1">
      <alignment horizontal="left" vertical="center"/>
    </xf>
    <xf numFmtId="0" fontId="9" fillId="3" borderId="0" xfId="0" applyNumberFormat="1" applyFont="1" applyFill="1" applyAlignment="1">
      <alignment horizontal="left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left" vertical="center" wrapText="1"/>
    </xf>
    <xf numFmtId="0" fontId="17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1" fillId="10" borderId="0" xfId="0" applyFont="1" applyFill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wrapText="1"/>
    </xf>
    <xf numFmtId="0" fontId="19" fillId="0" borderId="0" xfId="0" applyFont="1" applyAlignment="1">
      <alignment wrapText="1"/>
    </xf>
    <xf numFmtId="0" fontId="19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18" borderId="0" xfId="0" applyFont="1" applyFill="1" applyAlignment="1">
      <alignment horizontal="center" vertical="center"/>
    </xf>
    <xf numFmtId="0" fontId="0" fillId="0" borderId="0" xfId="0" applyFill="1"/>
    <xf numFmtId="0" fontId="19" fillId="0" borderId="0" xfId="0" applyFont="1" applyFill="1"/>
    <xf numFmtId="0" fontId="2" fillId="0" borderId="0" xfId="0" applyFont="1" applyFill="1" applyAlignment="1">
      <alignment vertical="center"/>
    </xf>
  </cellXfs>
  <cellStyles count="7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Normal" xfId="0" builtinId="0"/>
    <cellStyle name="Normal 3" xfId="1" xr:uid="{00000000-0005-0000-0000-000047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25"/>
  <sheetViews>
    <sheetView tabSelected="1" zoomScale="75" zoomScaleNormal="75" zoomScalePageLayoutView="75" workbookViewId="0">
      <selection activeCell="I1" sqref="G1:I1048576"/>
    </sheetView>
  </sheetViews>
  <sheetFormatPr baseColWidth="10" defaultColWidth="11" defaultRowHeight="16"/>
  <cols>
    <col min="6" max="6" width="13.1640625" customWidth="1"/>
    <col min="23" max="23" width="11.83203125" style="197" bestFit="1" customWidth="1"/>
  </cols>
  <sheetData>
    <row r="1" spans="1:23" s="9" customFormat="1" ht="8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2" t="s">
        <v>7</v>
      </c>
      <c r="I1" s="3" t="s">
        <v>8</v>
      </c>
      <c r="J1" s="1" t="s">
        <v>9</v>
      </c>
      <c r="K1" s="3" t="s">
        <v>10</v>
      </c>
      <c r="L1" s="2" t="s">
        <v>11</v>
      </c>
      <c r="M1" s="3" t="s">
        <v>12</v>
      </c>
      <c r="N1" s="1" t="s">
        <v>13</v>
      </c>
      <c r="O1" s="3" t="s">
        <v>14</v>
      </c>
      <c r="P1" s="1" t="s">
        <v>15</v>
      </c>
      <c r="Q1" s="3" t="s">
        <v>16</v>
      </c>
      <c r="R1" s="1" t="s">
        <v>17</v>
      </c>
      <c r="S1" s="4" t="s">
        <v>18</v>
      </c>
      <c r="T1" s="5" t="s">
        <v>19</v>
      </c>
      <c r="U1" s="6" t="s">
        <v>20</v>
      </c>
      <c r="V1" s="7" t="s">
        <v>21</v>
      </c>
      <c r="W1" s="8" t="s">
        <v>1875</v>
      </c>
    </row>
    <row r="2" spans="1:23" ht="119">
      <c r="A2" s="20" t="s">
        <v>97</v>
      </c>
      <c r="B2" s="20" t="s">
        <v>98</v>
      </c>
      <c r="C2" s="20" t="s">
        <v>99</v>
      </c>
      <c r="D2" s="20" t="s">
        <v>30</v>
      </c>
      <c r="E2" s="20" t="s">
        <v>28</v>
      </c>
      <c r="F2" s="20">
        <v>25751194</v>
      </c>
      <c r="G2" s="23">
        <v>5</v>
      </c>
      <c r="H2" s="22">
        <v>5</v>
      </c>
      <c r="I2" s="23">
        <v>0</v>
      </c>
      <c r="J2" s="22">
        <v>0</v>
      </c>
      <c r="K2" s="24"/>
      <c r="L2" s="25"/>
      <c r="M2" s="23">
        <v>3</v>
      </c>
      <c r="N2" s="22">
        <v>4</v>
      </c>
      <c r="O2" s="23">
        <v>5</v>
      </c>
      <c r="P2" s="22">
        <v>2</v>
      </c>
      <c r="Q2" s="26">
        <f>SUM(G2+I2+K2+M2+O2)</f>
        <v>13</v>
      </c>
      <c r="R2" s="20">
        <f>SUM(H2+J2+L2+N2+P2)</f>
        <v>11</v>
      </c>
      <c r="S2" s="27">
        <f>AVERAGE(Q2:R2)</f>
        <v>12</v>
      </c>
      <c r="T2" s="28">
        <f>ABS(Q2-R2)</f>
        <v>2</v>
      </c>
      <c r="U2">
        <f>STDEV(Q2:R2)</f>
        <v>1.4142135623730951</v>
      </c>
      <c r="W2" s="197">
        <v>12</v>
      </c>
    </row>
    <row r="3" spans="1:23" ht="153">
      <c r="A3" s="20" t="s">
        <v>100</v>
      </c>
      <c r="B3" s="20" t="s">
        <v>101</v>
      </c>
      <c r="C3" s="20" t="s">
        <v>102</v>
      </c>
      <c r="D3" s="20" t="s">
        <v>29</v>
      </c>
      <c r="E3" s="20" t="s">
        <v>28</v>
      </c>
      <c r="F3" s="20">
        <v>25577397</v>
      </c>
      <c r="G3" s="21">
        <v>5</v>
      </c>
      <c r="H3" s="22">
        <v>5</v>
      </c>
      <c r="I3" s="21">
        <v>4</v>
      </c>
      <c r="J3" s="22">
        <v>3</v>
      </c>
      <c r="K3" s="25"/>
      <c r="L3" s="25"/>
      <c r="M3" s="21">
        <v>4</v>
      </c>
      <c r="N3" s="22">
        <v>4</v>
      </c>
      <c r="O3" s="21">
        <v>4</v>
      </c>
      <c r="P3" s="22">
        <v>5</v>
      </c>
      <c r="Q3" s="26">
        <f t="shared" ref="Q3:R56" si="0">SUM(G3+I3+K3+M3+O3)</f>
        <v>17</v>
      </c>
      <c r="R3" s="20">
        <f t="shared" si="0"/>
        <v>17</v>
      </c>
      <c r="S3" s="27">
        <f t="shared" ref="S3:S65" si="1">AVERAGE(Q3:R3)</f>
        <v>17</v>
      </c>
      <c r="T3" s="28">
        <f t="shared" ref="T3:T65" si="2">ABS(Q3-R3)</f>
        <v>0</v>
      </c>
      <c r="U3">
        <f>STDEV(Q3:R3)</f>
        <v>0</v>
      </c>
      <c r="W3" s="197">
        <v>17</v>
      </c>
    </row>
    <row r="4" spans="1:23" ht="34">
      <c r="A4" s="20" t="s">
        <v>103</v>
      </c>
      <c r="B4" s="20" t="s">
        <v>104</v>
      </c>
      <c r="C4" s="20" t="s">
        <v>105</v>
      </c>
      <c r="D4" s="20" t="s">
        <v>29</v>
      </c>
      <c r="E4" s="20" t="s">
        <v>28</v>
      </c>
      <c r="F4" s="29">
        <v>25842432</v>
      </c>
      <c r="G4" s="30">
        <v>4</v>
      </c>
      <c r="H4" s="31">
        <v>5</v>
      </c>
      <c r="I4" s="30">
        <v>0</v>
      </c>
      <c r="J4" s="31">
        <v>0</v>
      </c>
      <c r="K4" s="32"/>
      <c r="L4" s="32"/>
      <c r="M4" s="30">
        <v>2</v>
      </c>
      <c r="N4" s="31">
        <v>3</v>
      </c>
      <c r="O4" s="30">
        <v>0</v>
      </c>
      <c r="P4" s="31">
        <v>1</v>
      </c>
      <c r="Q4" s="26">
        <f>SUM(G4+I4+K4+M4+O4)</f>
        <v>6</v>
      </c>
      <c r="R4" s="20">
        <f>SUM(H4+J4+L4+N4+P4)</f>
        <v>9</v>
      </c>
      <c r="S4" s="27">
        <f t="shared" si="1"/>
        <v>7.5</v>
      </c>
      <c r="T4" s="28">
        <f t="shared" si="2"/>
        <v>3</v>
      </c>
      <c r="U4">
        <f t="shared" ref="U4:U65" si="3">STDEV(Q4:R4)</f>
        <v>2.1213203435596424</v>
      </c>
      <c r="W4" s="197">
        <v>7.5</v>
      </c>
    </row>
    <row r="5" spans="1:23" ht="187">
      <c r="A5" s="22" t="s">
        <v>106</v>
      </c>
      <c r="B5" s="20" t="s">
        <v>107</v>
      </c>
      <c r="C5" s="20" t="s">
        <v>108</v>
      </c>
      <c r="D5" s="20" t="s">
        <v>24</v>
      </c>
      <c r="E5" s="20" t="s">
        <v>28</v>
      </c>
      <c r="F5" s="20">
        <v>25574908</v>
      </c>
      <c r="G5" s="26">
        <v>5</v>
      </c>
      <c r="H5" s="22">
        <v>5</v>
      </c>
      <c r="I5" s="21">
        <v>0</v>
      </c>
      <c r="J5" s="22">
        <v>0</v>
      </c>
      <c r="K5" s="33"/>
      <c r="L5" s="33"/>
      <c r="M5" s="21">
        <v>5</v>
      </c>
      <c r="N5" s="22">
        <v>5</v>
      </c>
      <c r="O5" s="21">
        <v>3</v>
      </c>
      <c r="P5" s="22">
        <v>5</v>
      </c>
      <c r="Q5" s="26">
        <f t="shared" si="0"/>
        <v>13</v>
      </c>
      <c r="R5" s="20">
        <f t="shared" si="0"/>
        <v>15</v>
      </c>
      <c r="S5" s="27">
        <f t="shared" si="1"/>
        <v>14</v>
      </c>
      <c r="T5" s="28">
        <f t="shared" si="2"/>
        <v>2</v>
      </c>
      <c r="U5">
        <f t="shared" si="3"/>
        <v>1.4142135623730951</v>
      </c>
      <c r="W5" s="197">
        <v>14</v>
      </c>
    </row>
    <row r="6" spans="1:23" ht="153">
      <c r="A6" s="20" t="s">
        <v>109</v>
      </c>
      <c r="B6" s="20" t="s">
        <v>110</v>
      </c>
      <c r="C6" s="20" t="s">
        <v>111</v>
      </c>
      <c r="D6" s="20" t="s">
        <v>29</v>
      </c>
      <c r="E6" s="20" t="s">
        <v>28</v>
      </c>
      <c r="F6" s="20">
        <v>25580875</v>
      </c>
      <c r="G6" s="26">
        <v>5</v>
      </c>
      <c r="H6" s="34">
        <v>4</v>
      </c>
      <c r="I6" s="21">
        <v>0</v>
      </c>
      <c r="J6" s="35">
        <v>0</v>
      </c>
      <c r="K6" s="33"/>
      <c r="L6" s="33"/>
      <c r="M6" s="21">
        <v>5</v>
      </c>
      <c r="N6" s="22">
        <v>4</v>
      </c>
      <c r="O6" s="21">
        <v>3</v>
      </c>
      <c r="P6" s="22">
        <v>5</v>
      </c>
      <c r="Q6" s="26">
        <f t="shared" si="0"/>
        <v>13</v>
      </c>
      <c r="R6" s="20">
        <f t="shared" si="0"/>
        <v>13</v>
      </c>
      <c r="S6" s="27">
        <f t="shared" si="1"/>
        <v>13</v>
      </c>
      <c r="T6" s="28">
        <f t="shared" si="2"/>
        <v>0</v>
      </c>
      <c r="U6">
        <f t="shared" si="3"/>
        <v>0</v>
      </c>
      <c r="W6" s="197">
        <v>13</v>
      </c>
    </row>
    <row r="7" spans="1:23" ht="85">
      <c r="A7" s="20" t="s">
        <v>112</v>
      </c>
      <c r="B7" s="20" t="s">
        <v>113</v>
      </c>
      <c r="C7" s="20" t="s">
        <v>44</v>
      </c>
      <c r="D7" s="20" t="s">
        <v>24</v>
      </c>
      <c r="E7" s="20" t="s">
        <v>28</v>
      </c>
      <c r="F7" s="20">
        <v>25589091</v>
      </c>
      <c r="G7" s="21">
        <v>5</v>
      </c>
      <c r="H7" s="22">
        <v>5</v>
      </c>
      <c r="I7" s="36">
        <v>2</v>
      </c>
      <c r="J7" s="22">
        <v>0</v>
      </c>
      <c r="K7" s="25"/>
      <c r="L7" s="25"/>
      <c r="M7" s="21">
        <v>5</v>
      </c>
      <c r="N7" s="22">
        <v>5</v>
      </c>
      <c r="O7" s="21">
        <v>4</v>
      </c>
      <c r="P7" s="22">
        <v>4</v>
      </c>
      <c r="Q7" s="26">
        <f t="shared" si="0"/>
        <v>16</v>
      </c>
      <c r="R7" s="20">
        <f t="shared" si="0"/>
        <v>14</v>
      </c>
      <c r="S7" s="27">
        <f t="shared" si="1"/>
        <v>15</v>
      </c>
      <c r="T7" s="28">
        <f t="shared" si="2"/>
        <v>2</v>
      </c>
      <c r="U7">
        <f t="shared" si="3"/>
        <v>1.4142135623730951</v>
      </c>
      <c r="W7" s="197">
        <v>15</v>
      </c>
    </row>
    <row r="8" spans="1:23" ht="170">
      <c r="A8" s="20" t="s">
        <v>114</v>
      </c>
      <c r="B8" s="20" t="s">
        <v>115</v>
      </c>
      <c r="C8" s="20" t="s">
        <v>76</v>
      </c>
      <c r="D8" s="20" t="s">
        <v>24</v>
      </c>
      <c r="E8" s="20" t="s">
        <v>28</v>
      </c>
      <c r="F8" s="20">
        <v>25613960</v>
      </c>
      <c r="G8" s="21">
        <v>5</v>
      </c>
      <c r="H8" s="22">
        <v>5</v>
      </c>
      <c r="I8" s="21">
        <v>0</v>
      </c>
      <c r="J8" s="22">
        <v>0</v>
      </c>
      <c r="K8" s="25"/>
      <c r="L8" s="25"/>
      <c r="M8" s="21">
        <v>4</v>
      </c>
      <c r="N8" s="22">
        <v>5</v>
      </c>
      <c r="O8" s="21">
        <v>5</v>
      </c>
      <c r="P8" s="22">
        <v>4</v>
      </c>
      <c r="Q8" s="26">
        <f t="shared" si="0"/>
        <v>14</v>
      </c>
      <c r="R8" s="20">
        <f t="shared" si="0"/>
        <v>14</v>
      </c>
      <c r="S8" s="27">
        <f t="shared" si="1"/>
        <v>14</v>
      </c>
      <c r="T8" s="28">
        <f t="shared" si="2"/>
        <v>0</v>
      </c>
      <c r="U8">
        <f t="shared" si="3"/>
        <v>0</v>
      </c>
      <c r="W8" s="197">
        <v>14</v>
      </c>
    </row>
    <row r="9" spans="1:23" ht="221">
      <c r="A9" s="20" t="s">
        <v>116</v>
      </c>
      <c r="B9" s="20" t="s">
        <v>117</v>
      </c>
      <c r="C9" s="20" t="s">
        <v>118</v>
      </c>
      <c r="D9" s="20" t="s">
        <v>29</v>
      </c>
      <c r="E9" s="20" t="s">
        <v>28</v>
      </c>
      <c r="F9" s="20">
        <v>25562861</v>
      </c>
      <c r="G9" s="21">
        <v>3</v>
      </c>
      <c r="H9" s="22">
        <v>4</v>
      </c>
      <c r="I9" s="21">
        <v>0</v>
      </c>
      <c r="J9" s="35">
        <v>0</v>
      </c>
      <c r="K9" s="25"/>
      <c r="L9" s="25"/>
      <c r="M9" s="21">
        <v>4</v>
      </c>
      <c r="N9" s="22">
        <v>0</v>
      </c>
      <c r="O9" s="21">
        <v>2</v>
      </c>
      <c r="P9" s="22">
        <v>2</v>
      </c>
      <c r="Q9" s="26">
        <f t="shared" si="0"/>
        <v>9</v>
      </c>
      <c r="R9" s="20">
        <f t="shared" si="0"/>
        <v>6</v>
      </c>
      <c r="S9" s="27">
        <f t="shared" si="1"/>
        <v>7.5</v>
      </c>
      <c r="T9" s="28">
        <f t="shared" si="2"/>
        <v>3</v>
      </c>
      <c r="U9">
        <f t="shared" si="3"/>
        <v>2.1213203435596424</v>
      </c>
      <c r="W9" s="197">
        <v>7.5</v>
      </c>
    </row>
    <row r="10" spans="1:23" ht="272">
      <c r="A10" s="22" t="s">
        <v>119</v>
      </c>
      <c r="B10" s="22" t="s">
        <v>120</v>
      </c>
      <c r="C10" s="22" t="s">
        <v>53</v>
      </c>
      <c r="D10" s="22" t="s">
        <v>29</v>
      </c>
      <c r="E10" s="20" t="s">
        <v>28</v>
      </c>
      <c r="F10" s="20">
        <v>25563862</v>
      </c>
      <c r="G10" s="21">
        <v>5</v>
      </c>
      <c r="H10" s="22">
        <v>3</v>
      </c>
      <c r="I10" s="21">
        <v>0</v>
      </c>
      <c r="J10" s="22">
        <v>0</v>
      </c>
      <c r="K10" s="25"/>
      <c r="L10" s="25"/>
      <c r="M10" s="21">
        <v>4</v>
      </c>
      <c r="N10" s="22">
        <v>3</v>
      </c>
      <c r="O10" s="21">
        <v>2</v>
      </c>
      <c r="P10" s="22">
        <v>0</v>
      </c>
      <c r="Q10" s="26">
        <f t="shared" si="0"/>
        <v>11</v>
      </c>
      <c r="R10" s="20">
        <f t="shared" si="0"/>
        <v>6</v>
      </c>
      <c r="S10" s="27">
        <f t="shared" si="1"/>
        <v>8.5</v>
      </c>
      <c r="T10" s="28">
        <f t="shared" si="2"/>
        <v>5</v>
      </c>
      <c r="U10">
        <f t="shared" si="3"/>
        <v>3.5355339059327378</v>
      </c>
      <c r="W10" s="197">
        <v>8.5</v>
      </c>
    </row>
    <row r="11" spans="1:23" ht="85">
      <c r="A11" s="22" t="s">
        <v>121</v>
      </c>
      <c r="B11" s="22" t="s">
        <v>122</v>
      </c>
      <c r="C11" s="22" t="s">
        <v>123</v>
      </c>
      <c r="D11" s="22" t="s">
        <v>29</v>
      </c>
      <c r="E11" s="20" t="s">
        <v>28</v>
      </c>
      <c r="F11" s="20">
        <v>25748509</v>
      </c>
      <c r="G11" s="21">
        <v>5</v>
      </c>
      <c r="H11" s="22">
        <v>5</v>
      </c>
      <c r="I11" s="21">
        <v>0</v>
      </c>
      <c r="J11" s="22">
        <v>0</v>
      </c>
      <c r="K11" s="25"/>
      <c r="L11" s="25"/>
      <c r="M11" s="21">
        <v>3</v>
      </c>
      <c r="N11" s="22">
        <v>5</v>
      </c>
      <c r="O11" s="21">
        <v>5</v>
      </c>
      <c r="P11" s="22">
        <v>1</v>
      </c>
      <c r="Q11" s="26">
        <f t="shared" si="0"/>
        <v>13</v>
      </c>
      <c r="R11" s="20">
        <f t="shared" si="0"/>
        <v>11</v>
      </c>
      <c r="S11" s="27">
        <f t="shared" si="1"/>
        <v>12</v>
      </c>
      <c r="T11" s="28">
        <f t="shared" si="2"/>
        <v>2</v>
      </c>
      <c r="U11">
        <f t="shared" si="3"/>
        <v>1.4142135623730951</v>
      </c>
      <c r="W11" s="197">
        <v>12</v>
      </c>
    </row>
    <row r="12" spans="1:23" ht="340">
      <c r="A12" s="20" t="s">
        <v>124</v>
      </c>
      <c r="B12" s="20" t="s">
        <v>125</v>
      </c>
      <c r="C12" s="20" t="s">
        <v>47</v>
      </c>
      <c r="D12" s="20" t="s">
        <v>29</v>
      </c>
      <c r="E12" s="20" t="s">
        <v>28</v>
      </c>
      <c r="F12" s="20">
        <v>25987158</v>
      </c>
      <c r="G12" s="21">
        <v>5</v>
      </c>
      <c r="H12" s="22">
        <v>5</v>
      </c>
      <c r="I12" s="21">
        <v>0</v>
      </c>
      <c r="J12" s="22">
        <v>0</v>
      </c>
      <c r="K12" s="25"/>
      <c r="L12" s="25"/>
      <c r="M12" s="21">
        <v>5</v>
      </c>
      <c r="N12" s="22">
        <v>5</v>
      </c>
      <c r="O12" s="21">
        <v>5</v>
      </c>
      <c r="P12" s="22">
        <v>3</v>
      </c>
      <c r="Q12" s="26">
        <f t="shared" si="0"/>
        <v>15</v>
      </c>
      <c r="R12" s="20">
        <f t="shared" si="0"/>
        <v>13</v>
      </c>
      <c r="S12" s="27">
        <f t="shared" si="1"/>
        <v>14</v>
      </c>
      <c r="T12" s="28">
        <f t="shared" si="2"/>
        <v>2</v>
      </c>
      <c r="U12">
        <f t="shared" si="3"/>
        <v>1.4142135623730951</v>
      </c>
      <c r="W12" s="197">
        <v>14</v>
      </c>
    </row>
    <row r="13" spans="1:23" ht="187">
      <c r="A13" s="20" t="s">
        <v>126</v>
      </c>
      <c r="B13" s="20" t="s">
        <v>127</v>
      </c>
      <c r="C13" s="20" t="s">
        <v>47</v>
      </c>
      <c r="D13" s="20" t="s">
        <v>29</v>
      </c>
      <c r="E13" s="20" t="s">
        <v>28</v>
      </c>
      <c r="F13" s="20">
        <v>25987157</v>
      </c>
      <c r="G13" s="26">
        <v>5</v>
      </c>
      <c r="H13" s="34">
        <v>5</v>
      </c>
      <c r="I13" s="21">
        <v>0</v>
      </c>
      <c r="J13" s="34">
        <v>0</v>
      </c>
      <c r="K13" s="33"/>
      <c r="L13" s="33"/>
      <c r="M13" s="21">
        <v>5</v>
      </c>
      <c r="N13" s="34">
        <v>5</v>
      </c>
      <c r="O13" s="21">
        <v>5</v>
      </c>
      <c r="P13" s="34">
        <v>2</v>
      </c>
      <c r="Q13" s="26">
        <f t="shared" si="0"/>
        <v>15</v>
      </c>
      <c r="R13" s="20">
        <f t="shared" si="0"/>
        <v>12</v>
      </c>
      <c r="S13" s="27">
        <f t="shared" si="1"/>
        <v>13.5</v>
      </c>
      <c r="T13" s="28">
        <f t="shared" si="2"/>
        <v>3</v>
      </c>
      <c r="U13">
        <f t="shared" si="3"/>
        <v>2.1213203435596424</v>
      </c>
      <c r="W13" s="197">
        <v>13.5</v>
      </c>
    </row>
    <row r="14" spans="1:23" ht="255">
      <c r="A14" s="20" t="s">
        <v>128</v>
      </c>
      <c r="B14" s="20" t="s">
        <v>129</v>
      </c>
      <c r="C14" s="20" t="s">
        <v>47</v>
      </c>
      <c r="D14" s="20" t="s">
        <v>24</v>
      </c>
      <c r="E14" s="20" t="s">
        <v>28</v>
      </c>
      <c r="F14" s="20">
        <v>25777661</v>
      </c>
      <c r="G14" s="21">
        <v>4</v>
      </c>
      <c r="H14" s="22">
        <v>5</v>
      </c>
      <c r="I14" s="21">
        <v>4</v>
      </c>
      <c r="J14" s="22">
        <v>4</v>
      </c>
      <c r="K14" s="25"/>
      <c r="L14" s="25"/>
      <c r="M14" s="21">
        <v>5</v>
      </c>
      <c r="N14" s="22">
        <v>5</v>
      </c>
      <c r="O14" s="21">
        <v>3</v>
      </c>
      <c r="P14" s="22">
        <v>5</v>
      </c>
      <c r="Q14" s="26">
        <f t="shared" si="0"/>
        <v>16</v>
      </c>
      <c r="R14" s="20">
        <f t="shared" si="0"/>
        <v>19</v>
      </c>
      <c r="S14" s="27">
        <f t="shared" si="1"/>
        <v>17.5</v>
      </c>
      <c r="T14" s="28">
        <f t="shared" si="2"/>
        <v>3</v>
      </c>
      <c r="U14">
        <f t="shared" si="3"/>
        <v>2.1213203435596424</v>
      </c>
      <c r="W14" s="197">
        <v>17.5</v>
      </c>
    </row>
    <row r="15" spans="1:23" ht="136">
      <c r="A15" s="22" t="s">
        <v>130</v>
      </c>
      <c r="B15" s="20" t="s">
        <v>131</v>
      </c>
      <c r="C15" s="20" t="s">
        <v>132</v>
      </c>
      <c r="D15" s="20" t="s">
        <v>29</v>
      </c>
      <c r="E15" s="20" t="s">
        <v>28</v>
      </c>
      <c r="F15" s="20">
        <v>25594783</v>
      </c>
      <c r="G15" s="21">
        <v>3</v>
      </c>
      <c r="H15" s="22">
        <v>1</v>
      </c>
      <c r="I15" s="21">
        <v>0</v>
      </c>
      <c r="J15" s="22">
        <v>0</v>
      </c>
      <c r="K15" s="25"/>
      <c r="L15" s="25"/>
      <c r="M15" s="21">
        <v>5</v>
      </c>
      <c r="N15" s="22">
        <v>2</v>
      </c>
      <c r="O15" s="21">
        <v>4</v>
      </c>
      <c r="P15" s="22">
        <v>3</v>
      </c>
      <c r="Q15" s="26">
        <f t="shared" si="0"/>
        <v>12</v>
      </c>
      <c r="R15" s="20">
        <f t="shared" si="0"/>
        <v>6</v>
      </c>
      <c r="S15" s="27">
        <f t="shared" si="1"/>
        <v>9</v>
      </c>
      <c r="T15" s="28">
        <f t="shared" si="2"/>
        <v>6</v>
      </c>
      <c r="U15">
        <f t="shared" si="3"/>
        <v>4.2426406871192848</v>
      </c>
      <c r="W15" s="197">
        <v>9</v>
      </c>
    </row>
    <row r="16" spans="1:23" ht="238">
      <c r="A16" s="20" t="s">
        <v>133</v>
      </c>
      <c r="B16" s="20" t="s">
        <v>134</v>
      </c>
      <c r="C16" s="20" t="s">
        <v>83</v>
      </c>
      <c r="D16" s="20" t="s">
        <v>24</v>
      </c>
      <c r="E16" s="20" t="s">
        <v>28</v>
      </c>
      <c r="F16" s="20">
        <v>25591623</v>
      </c>
      <c r="G16" s="26">
        <v>4</v>
      </c>
      <c r="H16" s="34">
        <v>5</v>
      </c>
      <c r="I16" s="21">
        <v>4</v>
      </c>
      <c r="J16" s="22">
        <v>3</v>
      </c>
      <c r="K16" s="33"/>
      <c r="L16" s="33"/>
      <c r="M16" s="21">
        <v>4</v>
      </c>
      <c r="N16" s="22">
        <v>5</v>
      </c>
      <c r="O16" s="21">
        <v>4</v>
      </c>
      <c r="P16" s="22">
        <v>4</v>
      </c>
      <c r="Q16" s="26">
        <f t="shared" si="0"/>
        <v>16</v>
      </c>
      <c r="R16" s="20">
        <f t="shared" si="0"/>
        <v>17</v>
      </c>
      <c r="S16" s="27">
        <f t="shared" si="1"/>
        <v>16.5</v>
      </c>
      <c r="T16" s="28">
        <f t="shared" si="2"/>
        <v>1</v>
      </c>
      <c r="U16">
        <f t="shared" si="3"/>
        <v>0.70710678118654757</v>
      </c>
      <c r="W16" s="197">
        <v>16.5</v>
      </c>
    </row>
    <row r="17" spans="1:23" ht="102">
      <c r="A17" s="20" t="s">
        <v>135</v>
      </c>
      <c r="B17" s="20" t="s">
        <v>136</v>
      </c>
      <c r="C17" s="20" t="s">
        <v>137</v>
      </c>
      <c r="D17" s="20" t="s">
        <v>24</v>
      </c>
      <c r="E17" s="20" t="s">
        <v>28</v>
      </c>
      <c r="F17" s="20">
        <v>25578684</v>
      </c>
      <c r="G17" s="21">
        <v>5</v>
      </c>
      <c r="H17" s="22">
        <v>5</v>
      </c>
      <c r="I17" s="21">
        <v>1</v>
      </c>
      <c r="J17" s="22">
        <v>0</v>
      </c>
      <c r="K17" s="25"/>
      <c r="L17" s="25"/>
      <c r="M17" s="21">
        <v>4</v>
      </c>
      <c r="N17" s="22">
        <v>5</v>
      </c>
      <c r="O17" s="21">
        <v>2</v>
      </c>
      <c r="P17" s="22">
        <v>5</v>
      </c>
      <c r="Q17" s="26">
        <f t="shared" si="0"/>
        <v>12</v>
      </c>
      <c r="R17" s="20">
        <f t="shared" si="0"/>
        <v>15</v>
      </c>
      <c r="S17" s="27">
        <f t="shared" si="1"/>
        <v>13.5</v>
      </c>
      <c r="T17" s="28">
        <f t="shared" si="2"/>
        <v>3</v>
      </c>
      <c r="U17">
        <f t="shared" si="3"/>
        <v>2.1213203435596424</v>
      </c>
      <c r="W17" s="197">
        <v>13.5</v>
      </c>
    </row>
    <row r="18" spans="1:23" ht="85">
      <c r="A18" s="20" t="s">
        <v>138</v>
      </c>
      <c r="B18" s="20" t="s">
        <v>139</v>
      </c>
      <c r="C18" s="20" t="s">
        <v>74</v>
      </c>
      <c r="D18" s="20" t="s">
        <v>24</v>
      </c>
      <c r="E18" s="20" t="s">
        <v>28</v>
      </c>
      <c r="F18" s="20">
        <v>25746112</v>
      </c>
      <c r="G18" s="21">
        <v>5</v>
      </c>
      <c r="H18" s="22">
        <v>5</v>
      </c>
      <c r="I18" s="21">
        <v>1</v>
      </c>
      <c r="J18" s="22">
        <v>3</v>
      </c>
      <c r="K18" s="25"/>
      <c r="L18" s="25"/>
      <c r="M18" s="21">
        <v>5</v>
      </c>
      <c r="N18" s="22">
        <v>5</v>
      </c>
      <c r="O18" s="21">
        <v>5</v>
      </c>
      <c r="P18" s="22">
        <v>3</v>
      </c>
      <c r="Q18" s="26">
        <f t="shared" si="0"/>
        <v>16</v>
      </c>
      <c r="R18" s="20">
        <f t="shared" si="0"/>
        <v>16</v>
      </c>
      <c r="S18" s="27">
        <f t="shared" si="1"/>
        <v>16</v>
      </c>
      <c r="T18" s="28">
        <f t="shared" si="2"/>
        <v>0</v>
      </c>
      <c r="U18">
        <f t="shared" si="3"/>
        <v>0</v>
      </c>
      <c r="W18" s="197">
        <v>16</v>
      </c>
    </row>
    <row r="19" spans="1:23" ht="34">
      <c r="A19" s="20" t="s">
        <v>140</v>
      </c>
      <c r="B19" s="20" t="s">
        <v>141</v>
      </c>
      <c r="C19" s="20" t="s">
        <v>142</v>
      </c>
      <c r="D19" s="20" t="s">
        <v>29</v>
      </c>
      <c r="E19" s="20" t="s">
        <v>28</v>
      </c>
      <c r="F19" s="20">
        <v>25764623</v>
      </c>
      <c r="G19" s="21">
        <v>5</v>
      </c>
      <c r="H19" s="22">
        <v>5</v>
      </c>
      <c r="I19" s="21">
        <v>0</v>
      </c>
      <c r="J19" s="22">
        <v>0</v>
      </c>
      <c r="K19" s="25"/>
      <c r="L19" s="25"/>
      <c r="M19" s="21">
        <v>5</v>
      </c>
      <c r="N19" s="22">
        <v>5</v>
      </c>
      <c r="O19" s="21">
        <v>5</v>
      </c>
      <c r="P19" s="22">
        <v>3</v>
      </c>
      <c r="Q19" s="26">
        <f t="shared" si="0"/>
        <v>15</v>
      </c>
      <c r="R19" s="20">
        <f t="shared" si="0"/>
        <v>13</v>
      </c>
      <c r="S19" s="27">
        <f t="shared" si="1"/>
        <v>14</v>
      </c>
      <c r="T19" s="28">
        <f t="shared" si="2"/>
        <v>2</v>
      </c>
      <c r="U19">
        <f t="shared" si="3"/>
        <v>1.4142135623730951</v>
      </c>
      <c r="W19" s="197">
        <v>14</v>
      </c>
    </row>
    <row r="20" spans="1:23" ht="34">
      <c r="A20" s="29" t="s">
        <v>143</v>
      </c>
      <c r="B20" s="29" t="s">
        <v>144</v>
      </c>
      <c r="C20" s="20" t="s">
        <v>145</v>
      </c>
      <c r="D20" s="20" t="s">
        <v>24</v>
      </c>
      <c r="E20" s="20" t="s">
        <v>28</v>
      </c>
      <c r="F20" s="29">
        <v>26103764</v>
      </c>
      <c r="G20" s="30">
        <v>5</v>
      </c>
      <c r="H20" s="31">
        <v>5</v>
      </c>
      <c r="I20" s="30">
        <v>0</v>
      </c>
      <c r="J20" s="31">
        <v>1</v>
      </c>
      <c r="K20" s="32"/>
      <c r="L20" s="32"/>
      <c r="M20" s="30">
        <v>3</v>
      </c>
      <c r="N20" s="31">
        <v>5</v>
      </c>
      <c r="O20" s="30">
        <v>2</v>
      </c>
      <c r="P20" s="31">
        <v>2</v>
      </c>
      <c r="Q20" s="26">
        <f>SUM(G20+I20+K20+M20+O20)</f>
        <v>10</v>
      </c>
      <c r="R20" s="20">
        <f>SUM(H20+J20+L20+N20+P20)</f>
        <v>13</v>
      </c>
      <c r="S20" s="27">
        <f t="shared" si="1"/>
        <v>11.5</v>
      </c>
      <c r="T20" s="28">
        <f t="shared" si="2"/>
        <v>3</v>
      </c>
      <c r="U20">
        <f t="shared" si="3"/>
        <v>2.1213203435596424</v>
      </c>
      <c r="W20" s="197">
        <v>11.5</v>
      </c>
    </row>
    <row r="21" spans="1:23" ht="119">
      <c r="A21" s="20" t="s">
        <v>146</v>
      </c>
      <c r="B21" s="20" t="s">
        <v>147</v>
      </c>
      <c r="C21" s="20" t="s">
        <v>148</v>
      </c>
      <c r="D21" s="20" t="s">
        <v>24</v>
      </c>
      <c r="E21" s="20" t="s">
        <v>28</v>
      </c>
      <c r="F21" s="20">
        <v>25604489</v>
      </c>
      <c r="G21" s="23">
        <v>5</v>
      </c>
      <c r="H21" s="22">
        <v>5</v>
      </c>
      <c r="I21" s="23">
        <v>0</v>
      </c>
      <c r="J21" s="22">
        <v>0</v>
      </c>
      <c r="K21" s="24"/>
      <c r="L21" s="25"/>
      <c r="M21" s="23">
        <v>5</v>
      </c>
      <c r="N21" s="22">
        <v>5</v>
      </c>
      <c r="O21" s="23">
        <v>5</v>
      </c>
      <c r="P21" s="22">
        <v>4</v>
      </c>
      <c r="Q21" s="26">
        <f t="shared" si="0"/>
        <v>15</v>
      </c>
      <c r="R21" s="20">
        <f t="shared" si="0"/>
        <v>14</v>
      </c>
      <c r="S21" s="27">
        <f t="shared" si="1"/>
        <v>14.5</v>
      </c>
      <c r="T21" s="28">
        <f t="shared" si="2"/>
        <v>1</v>
      </c>
      <c r="U21">
        <f t="shared" si="3"/>
        <v>0.70710678118654757</v>
      </c>
      <c r="W21" s="197">
        <v>14.5</v>
      </c>
    </row>
    <row r="22" spans="1:23" ht="153">
      <c r="A22" s="20" t="s">
        <v>149</v>
      </c>
      <c r="B22" s="20" t="s">
        <v>150</v>
      </c>
      <c r="C22" s="20" t="s">
        <v>79</v>
      </c>
      <c r="D22" s="20" t="s">
        <v>24</v>
      </c>
      <c r="E22" s="20" t="s">
        <v>28</v>
      </c>
      <c r="F22" s="20">
        <v>25559950</v>
      </c>
      <c r="G22" s="21">
        <v>4</v>
      </c>
      <c r="H22" s="22">
        <v>4</v>
      </c>
      <c r="I22" s="21">
        <v>0</v>
      </c>
      <c r="J22" s="22">
        <v>0</v>
      </c>
      <c r="K22" s="25"/>
      <c r="L22" s="25"/>
      <c r="M22" s="21">
        <v>4</v>
      </c>
      <c r="N22" s="22">
        <v>5</v>
      </c>
      <c r="O22" s="21">
        <v>2</v>
      </c>
      <c r="P22" s="22">
        <v>4</v>
      </c>
      <c r="Q22" s="26">
        <f t="shared" si="0"/>
        <v>10</v>
      </c>
      <c r="R22" s="20">
        <f t="shared" si="0"/>
        <v>13</v>
      </c>
      <c r="S22" s="27">
        <f t="shared" si="1"/>
        <v>11.5</v>
      </c>
      <c r="T22" s="28">
        <f t="shared" si="2"/>
        <v>3</v>
      </c>
      <c r="U22">
        <f t="shared" si="3"/>
        <v>2.1213203435596424</v>
      </c>
      <c r="W22" s="197">
        <v>11.5</v>
      </c>
    </row>
    <row r="23" spans="1:23" ht="153">
      <c r="A23" s="20" t="s">
        <v>151</v>
      </c>
      <c r="B23" s="20" t="s">
        <v>152</v>
      </c>
      <c r="C23" s="20" t="s">
        <v>55</v>
      </c>
      <c r="D23" s="20" t="s">
        <v>24</v>
      </c>
      <c r="E23" s="20" t="s">
        <v>25</v>
      </c>
      <c r="F23" s="20">
        <v>25561018</v>
      </c>
      <c r="G23" s="25"/>
      <c r="H23" s="25"/>
      <c r="I23" s="21">
        <v>3</v>
      </c>
      <c r="J23" s="34">
        <v>3</v>
      </c>
      <c r="K23" s="21">
        <v>2</v>
      </c>
      <c r="L23" s="34">
        <v>2</v>
      </c>
      <c r="M23" s="21">
        <v>3</v>
      </c>
      <c r="N23" s="34">
        <v>3</v>
      </c>
      <c r="O23" s="21">
        <v>3</v>
      </c>
      <c r="P23" s="34">
        <v>4</v>
      </c>
      <c r="Q23" s="26">
        <f t="shared" si="0"/>
        <v>11</v>
      </c>
      <c r="R23" s="20">
        <f t="shared" si="0"/>
        <v>12</v>
      </c>
      <c r="S23" s="27">
        <f t="shared" si="1"/>
        <v>11.5</v>
      </c>
      <c r="T23" s="28">
        <f t="shared" si="2"/>
        <v>1</v>
      </c>
      <c r="U23">
        <f t="shared" si="3"/>
        <v>0.70710678118654757</v>
      </c>
      <c r="W23" s="197">
        <v>11.5</v>
      </c>
    </row>
    <row r="24" spans="1:23" ht="119">
      <c r="A24" s="20" t="s">
        <v>153</v>
      </c>
      <c r="B24" s="20" t="s">
        <v>154</v>
      </c>
      <c r="C24" s="20" t="s">
        <v>69</v>
      </c>
      <c r="D24" s="20" t="s">
        <v>24</v>
      </c>
      <c r="E24" s="20" t="s">
        <v>25</v>
      </c>
      <c r="F24" s="20">
        <v>25571957</v>
      </c>
      <c r="G24" s="25"/>
      <c r="H24" s="25"/>
      <c r="I24" s="21">
        <v>2</v>
      </c>
      <c r="J24" s="34">
        <v>3</v>
      </c>
      <c r="K24" s="21">
        <v>1</v>
      </c>
      <c r="L24" s="34">
        <v>1</v>
      </c>
      <c r="M24" s="21">
        <v>3</v>
      </c>
      <c r="N24" s="34">
        <v>3</v>
      </c>
      <c r="O24" s="21">
        <v>3</v>
      </c>
      <c r="P24" s="34">
        <v>5</v>
      </c>
      <c r="Q24" s="26">
        <f t="shared" si="0"/>
        <v>9</v>
      </c>
      <c r="R24" s="20">
        <f t="shared" si="0"/>
        <v>12</v>
      </c>
      <c r="S24" s="27">
        <f t="shared" si="1"/>
        <v>10.5</v>
      </c>
      <c r="T24" s="28">
        <f t="shared" si="2"/>
        <v>3</v>
      </c>
      <c r="U24">
        <f t="shared" si="3"/>
        <v>2.1213203435596424</v>
      </c>
      <c r="W24" s="197">
        <v>10.5</v>
      </c>
    </row>
    <row r="25" spans="1:23" ht="255">
      <c r="A25" s="20" t="s">
        <v>155</v>
      </c>
      <c r="B25" s="20" t="s">
        <v>156</v>
      </c>
      <c r="C25" s="20" t="s">
        <v>157</v>
      </c>
      <c r="D25" s="20" t="s">
        <v>24</v>
      </c>
      <c r="E25" s="20" t="s">
        <v>25</v>
      </c>
      <c r="F25" s="20">
        <v>25592556</v>
      </c>
      <c r="G25" s="25"/>
      <c r="H25" s="25"/>
      <c r="I25" s="36">
        <v>4</v>
      </c>
      <c r="J25" s="34">
        <v>3</v>
      </c>
      <c r="K25" s="21">
        <v>5</v>
      </c>
      <c r="L25" s="34">
        <v>5</v>
      </c>
      <c r="M25" s="21">
        <v>5</v>
      </c>
      <c r="N25" s="34">
        <v>5</v>
      </c>
      <c r="O25" s="21">
        <v>3</v>
      </c>
      <c r="P25" s="34">
        <v>5</v>
      </c>
      <c r="Q25" s="26">
        <f t="shared" si="0"/>
        <v>17</v>
      </c>
      <c r="R25" s="20">
        <f t="shared" si="0"/>
        <v>18</v>
      </c>
      <c r="S25" s="27">
        <f t="shared" si="1"/>
        <v>17.5</v>
      </c>
      <c r="T25" s="28">
        <f t="shared" si="2"/>
        <v>1</v>
      </c>
      <c r="U25">
        <f t="shared" si="3"/>
        <v>0.70710678118654757</v>
      </c>
      <c r="W25" s="197">
        <v>17.5</v>
      </c>
    </row>
    <row r="26" spans="1:23" ht="306">
      <c r="A26" s="22" t="s">
        <v>158</v>
      </c>
      <c r="B26" s="20" t="s">
        <v>159</v>
      </c>
      <c r="C26" s="20" t="s">
        <v>160</v>
      </c>
      <c r="D26" s="20" t="s">
        <v>24</v>
      </c>
      <c r="E26" s="20" t="s">
        <v>25</v>
      </c>
      <c r="F26" s="20">
        <v>25743578</v>
      </c>
      <c r="G26" s="25"/>
      <c r="H26" s="25"/>
      <c r="I26" s="21">
        <v>5</v>
      </c>
      <c r="J26" s="34">
        <v>5</v>
      </c>
      <c r="K26" s="21">
        <v>5</v>
      </c>
      <c r="L26" s="34">
        <v>5</v>
      </c>
      <c r="M26" s="21">
        <v>5</v>
      </c>
      <c r="N26" s="34">
        <v>5</v>
      </c>
      <c r="O26" s="21">
        <v>2</v>
      </c>
      <c r="P26" s="34">
        <v>2</v>
      </c>
      <c r="Q26" s="26">
        <f t="shared" si="0"/>
        <v>17</v>
      </c>
      <c r="R26" s="20">
        <f t="shared" si="0"/>
        <v>17</v>
      </c>
      <c r="S26" s="27">
        <f t="shared" si="1"/>
        <v>17</v>
      </c>
      <c r="T26" s="28">
        <f t="shared" si="2"/>
        <v>0</v>
      </c>
      <c r="U26">
        <f t="shared" si="3"/>
        <v>0</v>
      </c>
      <c r="W26" s="197">
        <v>17</v>
      </c>
    </row>
    <row r="27" spans="1:23" ht="272">
      <c r="A27" s="20" t="s">
        <v>161</v>
      </c>
      <c r="B27" s="20" t="s">
        <v>162</v>
      </c>
      <c r="C27" s="20" t="s">
        <v>89</v>
      </c>
      <c r="D27" s="20" t="s">
        <v>24</v>
      </c>
      <c r="E27" s="20" t="s">
        <v>25</v>
      </c>
      <c r="F27" s="20">
        <v>25566807</v>
      </c>
      <c r="G27" s="25"/>
      <c r="H27" s="25"/>
      <c r="I27" s="21">
        <v>3</v>
      </c>
      <c r="J27" s="34">
        <v>3</v>
      </c>
      <c r="K27" s="21">
        <v>3</v>
      </c>
      <c r="L27" s="34">
        <v>2</v>
      </c>
      <c r="M27" s="21">
        <v>3</v>
      </c>
      <c r="N27" s="34">
        <v>5</v>
      </c>
      <c r="O27" s="21">
        <v>2</v>
      </c>
      <c r="P27" s="34">
        <v>5</v>
      </c>
      <c r="Q27" s="26">
        <f t="shared" si="0"/>
        <v>11</v>
      </c>
      <c r="R27" s="20">
        <f t="shared" si="0"/>
        <v>15</v>
      </c>
      <c r="S27" s="27">
        <f t="shared" si="1"/>
        <v>13</v>
      </c>
      <c r="T27" s="28">
        <f t="shared" si="2"/>
        <v>4</v>
      </c>
      <c r="U27">
        <f t="shared" si="3"/>
        <v>2.8284271247461903</v>
      </c>
      <c r="W27" s="197">
        <v>13</v>
      </c>
    </row>
    <row r="28" spans="1:23" ht="204">
      <c r="A28" s="22" t="s">
        <v>163</v>
      </c>
      <c r="B28" s="20" t="s">
        <v>164</v>
      </c>
      <c r="C28" s="20" t="s">
        <v>73</v>
      </c>
      <c r="D28" s="20" t="s">
        <v>24</v>
      </c>
      <c r="E28" s="20" t="s">
        <v>25</v>
      </c>
      <c r="F28" s="20">
        <v>25773233</v>
      </c>
      <c r="G28" s="25"/>
      <c r="H28" s="25"/>
      <c r="I28" s="21">
        <v>5</v>
      </c>
      <c r="J28" s="34">
        <v>3</v>
      </c>
      <c r="K28" s="21">
        <v>5</v>
      </c>
      <c r="L28" s="34">
        <v>5</v>
      </c>
      <c r="M28" s="21">
        <v>5</v>
      </c>
      <c r="N28" s="34">
        <v>5</v>
      </c>
      <c r="O28" s="21">
        <v>3</v>
      </c>
      <c r="P28" s="34">
        <v>1</v>
      </c>
      <c r="Q28" s="26">
        <f t="shared" si="0"/>
        <v>18</v>
      </c>
      <c r="R28" s="20">
        <f t="shared" si="0"/>
        <v>14</v>
      </c>
      <c r="S28" s="27">
        <f t="shared" si="1"/>
        <v>16</v>
      </c>
      <c r="T28" s="28">
        <f t="shared" si="2"/>
        <v>4</v>
      </c>
      <c r="U28">
        <f t="shared" si="3"/>
        <v>2.8284271247461903</v>
      </c>
      <c r="W28" s="197">
        <v>16</v>
      </c>
    </row>
    <row r="29" spans="1:23" ht="85">
      <c r="A29" s="20" t="s">
        <v>165</v>
      </c>
      <c r="B29" s="20" t="s">
        <v>166</v>
      </c>
      <c r="C29" s="20" t="s">
        <v>82</v>
      </c>
      <c r="D29" s="20" t="s">
        <v>24</v>
      </c>
      <c r="E29" s="20" t="s">
        <v>25</v>
      </c>
      <c r="F29" s="20">
        <v>25560430</v>
      </c>
      <c r="G29" s="24"/>
      <c r="H29" s="25"/>
      <c r="I29" s="23">
        <v>3</v>
      </c>
      <c r="J29" s="34">
        <v>3</v>
      </c>
      <c r="K29" s="23">
        <v>4</v>
      </c>
      <c r="L29" s="34">
        <v>4</v>
      </c>
      <c r="M29" s="23">
        <v>2</v>
      </c>
      <c r="N29" s="34">
        <v>3</v>
      </c>
      <c r="O29" s="23">
        <v>2</v>
      </c>
      <c r="P29" s="34">
        <v>5</v>
      </c>
      <c r="Q29" s="26">
        <f t="shared" si="0"/>
        <v>11</v>
      </c>
      <c r="R29" s="20">
        <f t="shared" si="0"/>
        <v>15</v>
      </c>
      <c r="S29" s="27">
        <f t="shared" si="1"/>
        <v>13</v>
      </c>
      <c r="T29" s="28">
        <f t="shared" si="2"/>
        <v>4</v>
      </c>
      <c r="U29">
        <f t="shared" si="3"/>
        <v>2.8284271247461903</v>
      </c>
      <c r="W29" s="197">
        <v>13</v>
      </c>
    </row>
    <row r="30" spans="1:23" ht="289">
      <c r="A30" s="20" t="s">
        <v>167</v>
      </c>
      <c r="B30" s="20" t="s">
        <v>168</v>
      </c>
      <c r="C30" s="20" t="s">
        <v>91</v>
      </c>
      <c r="D30" s="20" t="s">
        <v>24</v>
      </c>
      <c r="E30" s="20" t="s">
        <v>25</v>
      </c>
      <c r="F30" s="20">
        <v>25609495</v>
      </c>
      <c r="G30" s="25"/>
      <c r="H30" s="25"/>
      <c r="I30" s="21">
        <v>2</v>
      </c>
      <c r="J30" s="34">
        <v>3</v>
      </c>
      <c r="K30" s="21">
        <v>5</v>
      </c>
      <c r="L30" s="34">
        <v>5</v>
      </c>
      <c r="M30" s="21">
        <v>5</v>
      </c>
      <c r="N30" s="34">
        <v>4</v>
      </c>
      <c r="O30" s="21">
        <v>5</v>
      </c>
      <c r="P30" s="34">
        <v>2</v>
      </c>
      <c r="Q30" s="26">
        <f t="shared" si="0"/>
        <v>17</v>
      </c>
      <c r="R30" s="20">
        <f t="shared" si="0"/>
        <v>14</v>
      </c>
      <c r="S30" s="27">
        <f t="shared" si="1"/>
        <v>15.5</v>
      </c>
      <c r="T30" s="28">
        <f t="shared" si="2"/>
        <v>3</v>
      </c>
      <c r="U30">
        <f t="shared" si="3"/>
        <v>2.1213203435596424</v>
      </c>
      <c r="W30" s="197">
        <v>15.5</v>
      </c>
    </row>
    <row r="31" spans="1:23" ht="388">
      <c r="A31" s="20" t="s">
        <v>169</v>
      </c>
      <c r="B31" s="20" t="s">
        <v>170</v>
      </c>
      <c r="C31" s="20" t="s">
        <v>93</v>
      </c>
      <c r="D31" s="20" t="s">
        <v>24</v>
      </c>
      <c r="E31" s="20" t="s">
        <v>25</v>
      </c>
      <c r="F31" s="20">
        <v>25597940</v>
      </c>
      <c r="G31" s="25"/>
      <c r="H31" s="25"/>
      <c r="I31" s="21">
        <v>2</v>
      </c>
      <c r="J31" s="34">
        <v>2</v>
      </c>
      <c r="K31" s="21">
        <v>2</v>
      </c>
      <c r="L31" s="34">
        <v>2</v>
      </c>
      <c r="M31" s="21">
        <v>5</v>
      </c>
      <c r="N31" s="34">
        <v>3</v>
      </c>
      <c r="O31" s="21">
        <v>5</v>
      </c>
      <c r="P31" s="34">
        <v>3</v>
      </c>
      <c r="Q31" s="26">
        <f t="shared" si="0"/>
        <v>14</v>
      </c>
      <c r="R31" s="20">
        <f t="shared" si="0"/>
        <v>10</v>
      </c>
      <c r="S31" s="27">
        <f t="shared" si="1"/>
        <v>12</v>
      </c>
      <c r="T31" s="28">
        <f t="shared" si="2"/>
        <v>4</v>
      </c>
      <c r="U31">
        <f t="shared" si="3"/>
        <v>2.8284271247461903</v>
      </c>
      <c r="W31" s="197">
        <v>12</v>
      </c>
    </row>
    <row r="32" spans="1:23" ht="153">
      <c r="A32" s="20" t="s">
        <v>171</v>
      </c>
      <c r="B32" s="20" t="s">
        <v>172</v>
      </c>
      <c r="C32" s="20" t="s">
        <v>173</v>
      </c>
      <c r="D32" s="20" t="s">
        <v>30</v>
      </c>
      <c r="E32" s="20" t="s">
        <v>25</v>
      </c>
      <c r="F32" s="20">
        <v>25745126</v>
      </c>
      <c r="G32" s="33"/>
      <c r="H32" s="33"/>
      <c r="I32" s="21">
        <v>2</v>
      </c>
      <c r="J32" s="22">
        <v>3</v>
      </c>
      <c r="K32" s="26">
        <v>2</v>
      </c>
      <c r="L32" s="34">
        <v>2</v>
      </c>
      <c r="M32" s="21">
        <v>3</v>
      </c>
      <c r="N32" s="22">
        <v>3</v>
      </c>
      <c r="O32" s="21">
        <v>5</v>
      </c>
      <c r="P32" s="22">
        <v>2</v>
      </c>
      <c r="Q32" s="26">
        <f t="shared" si="0"/>
        <v>12</v>
      </c>
      <c r="R32" s="20">
        <f t="shared" si="0"/>
        <v>10</v>
      </c>
      <c r="S32" s="27">
        <f t="shared" si="1"/>
        <v>11</v>
      </c>
      <c r="T32" s="28">
        <f t="shared" si="2"/>
        <v>2</v>
      </c>
      <c r="U32">
        <f t="shared" si="3"/>
        <v>1.4142135623730951</v>
      </c>
      <c r="W32" s="197">
        <v>11</v>
      </c>
    </row>
    <row r="33" spans="1:23" ht="136">
      <c r="A33" s="20" t="s">
        <v>22</v>
      </c>
      <c r="B33" s="20" t="s">
        <v>174</v>
      </c>
      <c r="C33" s="20" t="s">
        <v>23</v>
      </c>
      <c r="D33" s="20" t="s">
        <v>24</v>
      </c>
      <c r="E33" s="20" t="s">
        <v>25</v>
      </c>
      <c r="F33" s="20">
        <v>25576399</v>
      </c>
      <c r="G33" s="33"/>
      <c r="H33" s="33"/>
      <c r="I33" s="21">
        <v>3</v>
      </c>
      <c r="J33" s="22">
        <v>3</v>
      </c>
      <c r="K33" s="26">
        <v>2</v>
      </c>
      <c r="L33" s="34">
        <v>2</v>
      </c>
      <c r="M33" s="21">
        <v>4</v>
      </c>
      <c r="N33" s="22">
        <v>3</v>
      </c>
      <c r="O33" s="21">
        <v>3</v>
      </c>
      <c r="P33" s="22">
        <v>3</v>
      </c>
      <c r="Q33" s="26">
        <f t="shared" si="0"/>
        <v>12</v>
      </c>
      <c r="R33" s="20">
        <f t="shared" si="0"/>
        <v>11</v>
      </c>
      <c r="S33" s="27">
        <f t="shared" si="1"/>
        <v>11.5</v>
      </c>
      <c r="T33" s="28">
        <f t="shared" si="2"/>
        <v>1</v>
      </c>
      <c r="U33">
        <f t="shared" si="3"/>
        <v>0.70710678118654757</v>
      </c>
      <c r="W33" s="197">
        <v>11.5</v>
      </c>
    </row>
    <row r="34" spans="1:23" ht="187">
      <c r="A34" s="20" t="s">
        <v>175</v>
      </c>
      <c r="B34" s="20" t="s">
        <v>176</v>
      </c>
      <c r="C34" s="20" t="s">
        <v>77</v>
      </c>
      <c r="D34" s="20" t="s">
        <v>30</v>
      </c>
      <c r="E34" s="20" t="s">
        <v>25</v>
      </c>
      <c r="F34" s="20">
        <v>25600355</v>
      </c>
      <c r="G34" s="25"/>
      <c r="H34" s="25"/>
      <c r="I34" s="21">
        <v>2</v>
      </c>
      <c r="J34" s="34">
        <v>2</v>
      </c>
      <c r="K34" s="21">
        <v>1</v>
      </c>
      <c r="L34" s="34">
        <v>1</v>
      </c>
      <c r="M34" s="21">
        <v>5</v>
      </c>
      <c r="N34" s="34">
        <v>2</v>
      </c>
      <c r="O34" s="21">
        <v>5</v>
      </c>
      <c r="P34" s="34">
        <v>1</v>
      </c>
      <c r="Q34" s="26">
        <f t="shared" si="0"/>
        <v>13</v>
      </c>
      <c r="R34" s="20">
        <f t="shared" si="0"/>
        <v>6</v>
      </c>
      <c r="S34" s="27">
        <f t="shared" si="1"/>
        <v>9.5</v>
      </c>
      <c r="T34" s="28">
        <f t="shared" si="2"/>
        <v>7</v>
      </c>
      <c r="U34">
        <f t="shared" si="3"/>
        <v>4.9497474683058327</v>
      </c>
      <c r="V34">
        <v>13</v>
      </c>
      <c r="W34" s="198">
        <f>(13+6+13)/3</f>
        <v>10.666666666666666</v>
      </c>
    </row>
    <row r="35" spans="1:23" ht="34">
      <c r="A35" s="20" t="s">
        <v>177</v>
      </c>
      <c r="B35" s="29" t="s">
        <v>178</v>
      </c>
      <c r="C35" s="20" t="s">
        <v>179</v>
      </c>
      <c r="D35" s="20" t="s">
        <v>29</v>
      </c>
      <c r="E35" s="20" t="s">
        <v>25</v>
      </c>
      <c r="F35" s="20">
        <v>25589575</v>
      </c>
      <c r="G35" s="25"/>
      <c r="H35" s="25"/>
      <c r="I35" s="21">
        <v>1</v>
      </c>
      <c r="J35" s="34">
        <v>1</v>
      </c>
      <c r="K35" s="21">
        <v>1</v>
      </c>
      <c r="L35" s="34">
        <v>0</v>
      </c>
      <c r="M35" s="21">
        <v>4</v>
      </c>
      <c r="N35" s="34">
        <v>5</v>
      </c>
      <c r="O35" s="21">
        <v>2</v>
      </c>
      <c r="P35" s="34">
        <v>3</v>
      </c>
      <c r="Q35" s="26">
        <f t="shared" si="0"/>
        <v>8</v>
      </c>
      <c r="R35" s="20">
        <f t="shared" si="0"/>
        <v>9</v>
      </c>
      <c r="S35" s="27">
        <f t="shared" si="1"/>
        <v>8.5</v>
      </c>
      <c r="T35" s="28">
        <f t="shared" si="2"/>
        <v>1</v>
      </c>
      <c r="U35">
        <f t="shared" si="3"/>
        <v>0.70710678118654757</v>
      </c>
      <c r="W35" s="197">
        <v>8.5</v>
      </c>
    </row>
    <row r="36" spans="1:23" ht="323">
      <c r="A36" s="22" t="s">
        <v>180</v>
      </c>
      <c r="B36" s="20" t="s">
        <v>181</v>
      </c>
      <c r="C36" s="20" t="s">
        <v>87</v>
      </c>
      <c r="D36" s="20" t="s">
        <v>24</v>
      </c>
      <c r="E36" s="22" t="s">
        <v>25</v>
      </c>
      <c r="F36" s="22">
        <v>25748571</v>
      </c>
      <c r="G36" s="25"/>
      <c r="H36" s="25"/>
      <c r="I36" s="21">
        <v>5</v>
      </c>
      <c r="J36" s="34">
        <v>3</v>
      </c>
      <c r="K36" s="21">
        <v>5</v>
      </c>
      <c r="L36" s="34">
        <v>5</v>
      </c>
      <c r="M36" s="21">
        <v>5</v>
      </c>
      <c r="N36" s="34">
        <v>4</v>
      </c>
      <c r="O36" s="21">
        <v>5</v>
      </c>
      <c r="P36" s="34">
        <v>4</v>
      </c>
      <c r="Q36" s="26">
        <f t="shared" si="0"/>
        <v>20</v>
      </c>
      <c r="R36" s="20">
        <f t="shared" si="0"/>
        <v>16</v>
      </c>
      <c r="S36" s="27">
        <f t="shared" si="1"/>
        <v>18</v>
      </c>
      <c r="T36" s="28">
        <f t="shared" si="2"/>
        <v>4</v>
      </c>
      <c r="U36">
        <f t="shared" si="3"/>
        <v>2.8284271247461903</v>
      </c>
      <c r="W36" s="197">
        <v>18</v>
      </c>
    </row>
    <row r="37" spans="1:23" ht="119">
      <c r="A37" s="22" t="s">
        <v>182</v>
      </c>
      <c r="B37" s="20" t="s">
        <v>183</v>
      </c>
      <c r="C37" s="20" t="s">
        <v>43</v>
      </c>
      <c r="D37" s="20" t="s">
        <v>30</v>
      </c>
      <c r="E37" s="20" t="s">
        <v>25</v>
      </c>
      <c r="F37" s="20">
        <v>25738300</v>
      </c>
      <c r="G37" s="25"/>
      <c r="H37" s="25"/>
      <c r="I37" s="21">
        <v>3</v>
      </c>
      <c r="J37" s="34">
        <v>3</v>
      </c>
      <c r="K37" s="21">
        <v>5</v>
      </c>
      <c r="L37" s="34">
        <v>5</v>
      </c>
      <c r="M37" s="21">
        <v>3</v>
      </c>
      <c r="N37" s="34">
        <v>4</v>
      </c>
      <c r="O37" s="21">
        <v>5</v>
      </c>
      <c r="P37" s="34">
        <v>3</v>
      </c>
      <c r="Q37" s="26">
        <f t="shared" si="0"/>
        <v>16</v>
      </c>
      <c r="R37" s="20">
        <f t="shared" si="0"/>
        <v>15</v>
      </c>
      <c r="S37" s="27">
        <f t="shared" si="1"/>
        <v>15.5</v>
      </c>
      <c r="T37" s="28">
        <f t="shared" si="2"/>
        <v>1</v>
      </c>
      <c r="U37">
        <f t="shared" si="3"/>
        <v>0.70710678118654757</v>
      </c>
      <c r="W37" s="197">
        <v>15.5</v>
      </c>
    </row>
    <row r="38" spans="1:23" ht="323">
      <c r="A38" s="20" t="s">
        <v>184</v>
      </c>
      <c r="B38" s="20" t="s">
        <v>185</v>
      </c>
      <c r="C38" s="20" t="s">
        <v>81</v>
      </c>
      <c r="D38" s="20" t="s">
        <v>30</v>
      </c>
      <c r="E38" s="20" t="s">
        <v>25</v>
      </c>
      <c r="F38" s="20">
        <v>25602903</v>
      </c>
      <c r="G38" s="25"/>
      <c r="H38" s="25"/>
      <c r="I38" s="21">
        <v>3</v>
      </c>
      <c r="J38" s="34">
        <v>3</v>
      </c>
      <c r="K38" s="21">
        <v>4</v>
      </c>
      <c r="L38" s="34">
        <v>4</v>
      </c>
      <c r="M38" s="21">
        <v>4</v>
      </c>
      <c r="N38" s="34">
        <v>3</v>
      </c>
      <c r="O38" s="21">
        <v>5</v>
      </c>
      <c r="P38" s="34">
        <v>4</v>
      </c>
      <c r="Q38" s="26">
        <f t="shared" si="0"/>
        <v>16</v>
      </c>
      <c r="R38" s="20">
        <f t="shared" si="0"/>
        <v>14</v>
      </c>
      <c r="S38" s="27">
        <f t="shared" si="1"/>
        <v>15</v>
      </c>
      <c r="T38" s="28">
        <f t="shared" si="2"/>
        <v>2</v>
      </c>
      <c r="U38">
        <f t="shared" si="3"/>
        <v>1.4142135623730951</v>
      </c>
      <c r="W38" s="197">
        <v>15</v>
      </c>
    </row>
    <row r="39" spans="1:23" ht="136">
      <c r="A39" s="20" t="s">
        <v>186</v>
      </c>
      <c r="B39" s="20" t="s">
        <v>187</v>
      </c>
      <c r="C39" s="20" t="s">
        <v>188</v>
      </c>
      <c r="D39" s="20" t="s">
        <v>30</v>
      </c>
      <c r="E39" s="20" t="s">
        <v>25</v>
      </c>
      <c r="F39" s="20">
        <v>25617486</v>
      </c>
      <c r="G39" s="25"/>
      <c r="H39" s="25"/>
      <c r="I39" s="21">
        <v>3</v>
      </c>
      <c r="J39" s="34">
        <v>3</v>
      </c>
      <c r="K39" s="21">
        <v>5</v>
      </c>
      <c r="L39" s="34">
        <v>4</v>
      </c>
      <c r="M39" s="21">
        <v>2</v>
      </c>
      <c r="N39" s="34">
        <v>3</v>
      </c>
      <c r="O39" s="21">
        <v>2</v>
      </c>
      <c r="P39" s="34">
        <v>2</v>
      </c>
      <c r="Q39" s="26">
        <f t="shared" si="0"/>
        <v>12</v>
      </c>
      <c r="R39" s="20">
        <f t="shared" si="0"/>
        <v>12</v>
      </c>
      <c r="S39" s="27">
        <f t="shared" si="1"/>
        <v>12</v>
      </c>
      <c r="T39" s="28">
        <f t="shared" si="2"/>
        <v>0</v>
      </c>
      <c r="U39">
        <f t="shared" si="3"/>
        <v>0</v>
      </c>
      <c r="W39" s="197">
        <v>12</v>
      </c>
    </row>
    <row r="40" spans="1:23" ht="306">
      <c r="A40" s="20" t="s">
        <v>189</v>
      </c>
      <c r="B40" s="20" t="s">
        <v>190</v>
      </c>
      <c r="C40" s="20" t="s">
        <v>38</v>
      </c>
      <c r="D40" s="20" t="s">
        <v>24</v>
      </c>
      <c r="E40" s="20" t="s">
        <v>25</v>
      </c>
      <c r="F40" s="20">
        <v>25732682</v>
      </c>
      <c r="G40" s="25"/>
      <c r="H40" s="25"/>
      <c r="I40" s="21">
        <v>5</v>
      </c>
      <c r="J40" s="34">
        <v>5</v>
      </c>
      <c r="K40" s="21">
        <v>4</v>
      </c>
      <c r="L40" s="34">
        <v>4</v>
      </c>
      <c r="M40" s="21">
        <v>5</v>
      </c>
      <c r="N40" s="34">
        <v>5</v>
      </c>
      <c r="O40" s="21">
        <v>5</v>
      </c>
      <c r="P40" s="34">
        <v>5</v>
      </c>
      <c r="Q40" s="26">
        <f t="shared" si="0"/>
        <v>19</v>
      </c>
      <c r="R40" s="20">
        <f t="shared" si="0"/>
        <v>19</v>
      </c>
      <c r="S40" s="27">
        <f t="shared" si="1"/>
        <v>19</v>
      </c>
      <c r="T40" s="28">
        <f t="shared" si="2"/>
        <v>0</v>
      </c>
      <c r="U40">
        <f t="shared" si="3"/>
        <v>0</v>
      </c>
      <c r="W40" s="197">
        <v>19</v>
      </c>
    </row>
    <row r="41" spans="1:23" ht="187">
      <c r="A41" s="20" t="s">
        <v>191</v>
      </c>
      <c r="B41" s="20" t="s">
        <v>192</v>
      </c>
      <c r="C41" s="20" t="s">
        <v>193</v>
      </c>
      <c r="D41" s="20" t="s">
        <v>24</v>
      </c>
      <c r="E41" s="20" t="s">
        <v>25</v>
      </c>
      <c r="F41" s="20">
        <v>25567654</v>
      </c>
      <c r="G41" s="24"/>
      <c r="H41" s="25"/>
      <c r="I41" s="23">
        <v>5</v>
      </c>
      <c r="J41" s="34">
        <v>5</v>
      </c>
      <c r="K41" s="23">
        <v>4</v>
      </c>
      <c r="L41" s="34">
        <v>5</v>
      </c>
      <c r="M41" s="23">
        <v>5</v>
      </c>
      <c r="N41" s="34">
        <v>5</v>
      </c>
      <c r="O41" s="23">
        <v>5</v>
      </c>
      <c r="P41" s="34">
        <v>5</v>
      </c>
      <c r="Q41" s="26">
        <f t="shared" si="0"/>
        <v>19</v>
      </c>
      <c r="R41" s="20">
        <f t="shared" si="0"/>
        <v>20</v>
      </c>
      <c r="S41" s="27">
        <f t="shared" si="1"/>
        <v>19.5</v>
      </c>
      <c r="T41" s="28">
        <f t="shared" si="2"/>
        <v>1</v>
      </c>
      <c r="U41">
        <f t="shared" si="3"/>
        <v>0.70710678118654757</v>
      </c>
      <c r="W41" s="197">
        <v>19.5</v>
      </c>
    </row>
    <row r="42" spans="1:23" ht="187">
      <c r="A42" s="20" t="s">
        <v>194</v>
      </c>
      <c r="B42" s="20" t="s">
        <v>195</v>
      </c>
      <c r="C42" s="20" t="s">
        <v>69</v>
      </c>
      <c r="D42" s="20" t="s">
        <v>24</v>
      </c>
      <c r="E42" s="20" t="s">
        <v>25</v>
      </c>
      <c r="F42" s="20">
        <v>25564292</v>
      </c>
      <c r="G42" s="25"/>
      <c r="H42" s="25"/>
      <c r="I42" s="21">
        <v>3</v>
      </c>
      <c r="J42" s="34">
        <v>3</v>
      </c>
      <c r="K42" s="21">
        <v>3</v>
      </c>
      <c r="L42" s="34">
        <v>3</v>
      </c>
      <c r="M42" s="21">
        <v>0</v>
      </c>
      <c r="N42" s="34">
        <v>0</v>
      </c>
      <c r="O42" s="21">
        <v>1</v>
      </c>
      <c r="P42" s="34">
        <v>2</v>
      </c>
      <c r="Q42" s="26">
        <f t="shared" si="0"/>
        <v>7</v>
      </c>
      <c r="R42" s="20">
        <f t="shared" si="0"/>
        <v>8</v>
      </c>
      <c r="S42" s="27">
        <f t="shared" si="1"/>
        <v>7.5</v>
      </c>
      <c r="T42" s="28">
        <f t="shared" si="2"/>
        <v>1</v>
      </c>
      <c r="U42">
        <f t="shared" si="3"/>
        <v>0.70710678118654757</v>
      </c>
      <c r="W42" s="197">
        <v>7.5</v>
      </c>
    </row>
    <row r="43" spans="1:23" ht="238">
      <c r="A43" s="22" t="s">
        <v>196</v>
      </c>
      <c r="B43" s="20" t="s">
        <v>197</v>
      </c>
      <c r="C43" s="20" t="s">
        <v>57</v>
      </c>
      <c r="D43" s="20" t="s">
        <v>24</v>
      </c>
      <c r="E43" s="20" t="s">
        <v>25</v>
      </c>
      <c r="F43" s="20">
        <v>25772917</v>
      </c>
      <c r="G43" s="25"/>
      <c r="H43" s="25"/>
      <c r="I43" s="21">
        <v>3</v>
      </c>
      <c r="J43" s="34">
        <v>3</v>
      </c>
      <c r="K43" s="21">
        <v>4</v>
      </c>
      <c r="L43" s="34">
        <v>3</v>
      </c>
      <c r="M43" s="21">
        <v>5</v>
      </c>
      <c r="N43" s="34">
        <v>4</v>
      </c>
      <c r="O43" s="21">
        <v>5</v>
      </c>
      <c r="P43" s="34">
        <v>2</v>
      </c>
      <c r="Q43" s="26">
        <f t="shared" si="0"/>
        <v>17</v>
      </c>
      <c r="R43" s="20">
        <f t="shared" si="0"/>
        <v>12</v>
      </c>
      <c r="S43" s="27">
        <f t="shared" si="1"/>
        <v>14.5</v>
      </c>
      <c r="T43" s="28">
        <f t="shared" si="2"/>
        <v>5</v>
      </c>
      <c r="U43">
        <f t="shared" si="3"/>
        <v>3.5355339059327378</v>
      </c>
      <c r="W43" s="197">
        <v>14.5</v>
      </c>
    </row>
    <row r="44" spans="1:23" ht="255">
      <c r="A44" s="22" t="s">
        <v>200</v>
      </c>
      <c r="B44" s="20" t="s">
        <v>201</v>
      </c>
      <c r="C44" s="20" t="s">
        <v>202</v>
      </c>
      <c r="D44" s="20" t="s">
        <v>24</v>
      </c>
      <c r="E44" s="20" t="s">
        <v>25</v>
      </c>
      <c r="F44" s="20">
        <v>25608614</v>
      </c>
      <c r="G44" s="25"/>
      <c r="H44" s="25"/>
      <c r="I44" s="21">
        <v>5</v>
      </c>
      <c r="J44" s="34">
        <v>3</v>
      </c>
      <c r="K44" s="21">
        <v>5</v>
      </c>
      <c r="L44" s="34">
        <v>5</v>
      </c>
      <c r="M44" s="21">
        <v>4</v>
      </c>
      <c r="N44" s="34">
        <v>4</v>
      </c>
      <c r="O44" s="21">
        <v>5</v>
      </c>
      <c r="P44" s="34">
        <v>3</v>
      </c>
      <c r="Q44" s="26">
        <f t="shared" si="0"/>
        <v>19</v>
      </c>
      <c r="R44" s="20">
        <f t="shared" si="0"/>
        <v>15</v>
      </c>
      <c r="S44" s="27">
        <f t="shared" si="1"/>
        <v>17</v>
      </c>
      <c r="T44" s="28">
        <f t="shared" si="2"/>
        <v>4</v>
      </c>
      <c r="U44">
        <f t="shared" si="3"/>
        <v>2.8284271247461903</v>
      </c>
      <c r="W44" s="197">
        <v>17</v>
      </c>
    </row>
    <row r="45" spans="1:23" ht="187">
      <c r="A45" s="20" t="s">
        <v>203</v>
      </c>
      <c r="B45" s="20" t="s">
        <v>204</v>
      </c>
      <c r="C45" s="20" t="s">
        <v>188</v>
      </c>
      <c r="D45" s="20" t="s">
        <v>30</v>
      </c>
      <c r="E45" s="20" t="s">
        <v>25</v>
      </c>
      <c r="F45" s="20">
        <v>25613363</v>
      </c>
      <c r="G45" s="25"/>
      <c r="H45" s="25"/>
      <c r="I45" s="21">
        <v>5</v>
      </c>
      <c r="J45" s="34">
        <v>5</v>
      </c>
      <c r="K45" s="21">
        <v>5</v>
      </c>
      <c r="L45" s="34">
        <v>5</v>
      </c>
      <c r="M45" s="21">
        <v>5</v>
      </c>
      <c r="N45" s="34">
        <v>4</v>
      </c>
      <c r="O45" s="21">
        <v>5</v>
      </c>
      <c r="P45" s="34">
        <v>4</v>
      </c>
      <c r="Q45" s="26">
        <f t="shared" si="0"/>
        <v>20</v>
      </c>
      <c r="R45" s="20">
        <f t="shared" si="0"/>
        <v>18</v>
      </c>
      <c r="S45" s="27">
        <f t="shared" si="1"/>
        <v>19</v>
      </c>
      <c r="T45" s="28">
        <f t="shared" si="2"/>
        <v>2</v>
      </c>
      <c r="U45">
        <f t="shared" si="3"/>
        <v>1.4142135623730951</v>
      </c>
      <c r="W45" s="197">
        <v>19</v>
      </c>
    </row>
    <row r="46" spans="1:23" ht="255">
      <c r="A46" s="22" t="s">
        <v>198</v>
      </c>
      <c r="B46" s="20" t="s">
        <v>199</v>
      </c>
      <c r="C46" s="20" t="s">
        <v>38</v>
      </c>
      <c r="D46" s="20" t="s">
        <v>24</v>
      </c>
      <c r="E46" s="20" t="s">
        <v>25</v>
      </c>
      <c r="F46" s="20">
        <v>25758648</v>
      </c>
      <c r="G46" s="25"/>
      <c r="H46" s="25"/>
      <c r="I46" s="21">
        <v>5</v>
      </c>
      <c r="J46" s="34">
        <v>5</v>
      </c>
      <c r="K46" s="21">
        <v>4</v>
      </c>
      <c r="L46" s="34">
        <v>4</v>
      </c>
      <c r="M46" s="21">
        <v>5</v>
      </c>
      <c r="N46" s="34">
        <v>4</v>
      </c>
      <c r="O46" s="21">
        <v>5</v>
      </c>
      <c r="P46" s="34">
        <v>3</v>
      </c>
      <c r="Q46" s="26">
        <f t="shared" si="0"/>
        <v>19</v>
      </c>
      <c r="R46" s="20">
        <f t="shared" si="0"/>
        <v>16</v>
      </c>
      <c r="S46" s="27">
        <f t="shared" si="1"/>
        <v>17.5</v>
      </c>
      <c r="T46" s="28">
        <f t="shared" si="2"/>
        <v>3</v>
      </c>
      <c r="U46">
        <f t="shared" si="3"/>
        <v>2.1213203435596424</v>
      </c>
      <c r="W46" s="197">
        <v>17.5</v>
      </c>
    </row>
    <row r="47" spans="1:23" ht="204">
      <c r="A47" s="20" t="s">
        <v>205</v>
      </c>
      <c r="B47" s="20" t="s">
        <v>206</v>
      </c>
      <c r="C47" s="20" t="s">
        <v>207</v>
      </c>
      <c r="D47" s="20" t="s">
        <v>24</v>
      </c>
      <c r="E47" s="20" t="s">
        <v>25</v>
      </c>
      <c r="F47" s="20">
        <v>25575093</v>
      </c>
      <c r="G47" s="25"/>
      <c r="H47" s="25"/>
      <c r="I47" s="21">
        <v>4</v>
      </c>
      <c r="J47" s="34">
        <v>2</v>
      </c>
      <c r="K47" s="21">
        <v>1</v>
      </c>
      <c r="L47" s="34">
        <v>1</v>
      </c>
      <c r="M47" s="21">
        <v>3</v>
      </c>
      <c r="N47" s="34">
        <v>2</v>
      </c>
      <c r="O47" s="21">
        <v>2</v>
      </c>
      <c r="P47" s="34">
        <v>1</v>
      </c>
      <c r="Q47" s="26">
        <f t="shared" si="0"/>
        <v>10</v>
      </c>
      <c r="R47" s="20">
        <f t="shared" si="0"/>
        <v>6</v>
      </c>
      <c r="S47" s="27">
        <f t="shared" si="1"/>
        <v>8</v>
      </c>
      <c r="T47" s="28">
        <f t="shared" si="2"/>
        <v>4</v>
      </c>
      <c r="U47">
        <f t="shared" si="3"/>
        <v>2.8284271247461903</v>
      </c>
      <c r="W47" s="197">
        <v>8</v>
      </c>
    </row>
    <row r="48" spans="1:23" ht="34">
      <c r="A48" s="20" t="s">
        <v>208</v>
      </c>
      <c r="B48" s="29" t="s">
        <v>209</v>
      </c>
      <c r="C48" s="20" t="s">
        <v>210</v>
      </c>
      <c r="D48" s="20" t="s">
        <v>24</v>
      </c>
      <c r="E48" s="20" t="s">
        <v>25</v>
      </c>
      <c r="F48" s="20">
        <v>25589894</v>
      </c>
      <c r="G48" s="25"/>
      <c r="H48" s="25"/>
      <c r="I48" s="21">
        <v>5</v>
      </c>
      <c r="J48" s="34">
        <v>5</v>
      </c>
      <c r="K48" s="21">
        <v>5</v>
      </c>
      <c r="L48" s="34">
        <v>5</v>
      </c>
      <c r="M48" s="21">
        <v>4</v>
      </c>
      <c r="N48" s="34">
        <v>5</v>
      </c>
      <c r="O48" s="21">
        <v>1</v>
      </c>
      <c r="P48" s="34">
        <v>2</v>
      </c>
      <c r="Q48" s="26">
        <f t="shared" si="0"/>
        <v>15</v>
      </c>
      <c r="R48" s="20">
        <f t="shared" si="0"/>
        <v>17</v>
      </c>
      <c r="S48" s="27">
        <f t="shared" si="1"/>
        <v>16</v>
      </c>
      <c r="T48" s="28">
        <f t="shared" si="2"/>
        <v>2</v>
      </c>
      <c r="U48">
        <f t="shared" si="3"/>
        <v>1.4142135623730951</v>
      </c>
      <c r="W48" s="197">
        <v>16</v>
      </c>
    </row>
    <row r="49" spans="1:23" ht="187">
      <c r="A49" s="22" t="s">
        <v>211</v>
      </c>
      <c r="B49" s="22" t="s">
        <v>212</v>
      </c>
      <c r="C49" s="22" t="s">
        <v>90</v>
      </c>
      <c r="D49" s="22" t="s">
        <v>24</v>
      </c>
      <c r="E49" s="20" t="s">
        <v>25</v>
      </c>
      <c r="F49" s="20">
        <v>25582608</v>
      </c>
      <c r="G49" s="25"/>
      <c r="H49" s="25"/>
      <c r="I49" s="21">
        <v>4</v>
      </c>
      <c r="J49" s="34">
        <v>3</v>
      </c>
      <c r="K49" s="21">
        <v>4</v>
      </c>
      <c r="L49" s="34">
        <v>4</v>
      </c>
      <c r="M49" s="21">
        <v>5</v>
      </c>
      <c r="N49" s="34">
        <v>3</v>
      </c>
      <c r="O49" s="21">
        <v>4</v>
      </c>
      <c r="P49" s="34">
        <v>5</v>
      </c>
      <c r="Q49" s="26">
        <f t="shared" si="0"/>
        <v>17</v>
      </c>
      <c r="R49" s="20">
        <f t="shared" si="0"/>
        <v>15</v>
      </c>
      <c r="S49" s="27">
        <f t="shared" si="1"/>
        <v>16</v>
      </c>
      <c r="T49" s="28">
        <f t="shared" si="2"/>
        <v>2</v>
      </c>
      <c r="U49">
        <f t="shared" si="3"/>
        <v>1.4142135623730951</v>
      </c>
      <c r="W49" s="197">
        <v>16</v>
      </c>
    </row>
    <row r="50" spans="1:23" ht="119">
      <c r="A50" s="20" t="s">
        <v>213</v>
      </c>
      <c r="B50" s="20" t="s">
        <v>214</v>
      </c>
      <c r="C50" s="20" t="s">
        <v>215</v>
      </c>
      <c r="D50" s="20" t="s">
        <v>24</v>
      </c>
      <c r="E50" s="20" t="s">
        <v>25</v>
      </c>
      <c r="F50" s="20">
        <v>25576234</v>
      </c>
      <c r="G50" s="33"/>
      <c r="H50" s="33"/>
      <c r="I50" s="21">
        <v>2</v>
      </c>
      <c r="J50" s="22">
        <v>1</v>
      </c>
      <c r="K50" s="26">
        <v>3</v>
      </c>
      <c r="L50" s="34">
        <v>3</v>
      </c>
      <c r="M50" s="21">
        <v>2</v>
      </c>
      <c r="N50" s="22">
        <v>1</v>
      </c>
      <c r="O50" s="21">
        <v>1</v>
      </c>
      <c r="P50" s="22">
        <v>4</v>
      </c>
      <c r="Q50" s="26">
        <f t="shared" si="0"/>
        <v>8</v>
      </c>
      <c r="R50" s="20">
        <f t="shared" si="0"/>
        <v>9</v>
      </c>
      <c r="S50" s="27">
        <f t="shared" si="1"/>
        <v>8.5</v>
      </c>
      <c r="T50" s="28">
        <f t="shared" si="2"/>
        <v>1</v>
      </c>
      <c r="U50">
        <f t="shared" si="3"/>
        <v>0.70710678118654757</v>
      </c>
      <c r="W50" s="197">
        <v>8.5</v>
      </c>
    </row>
    <row r="51" spans="1:23" ht="170">
      <c r="A51" s="20" t="s">
        <v>216</v>
      </c>
      <c r="B51" s="20" t="s">
        <v>217</v>
      </c>
      <c r="C51" s="20" t="s">
        <v>218</v>
      </c>
      <c r="D51" s="20" t="s">
        <v>30</v>
      </c>
      <c r="E51" s="20" t="s">
        <v>25</v>
      </c>
      <c r="F51" s="20">
        <v>25595608</v>
      </c>
      <c r="G51" s="25"/>
      <c r="H51" s="25"/>
      <c r="I51" s="21">
        <v>4</v>
      </c>
      <c r="J51" s="34">
        <v>3</v>
      </c>
      <c r="K51" s="21">
        <v>2</v>
      </c>
      <c r="L51" s="34">
        <v>2</v>
      </c>
      <c r="M51" s="21">
        <v>4</v>
      </c>
      <c r="N51" s="34">
        <v>3</v>
      </c>
      <c r="O51" s="21">
        <v>2</v>
      </c>
      <c r="P51" s="34">
        <v>4</v>
      </c>
      <c r="Q51" s="26">
        <f t="shared" si="0"/>
        <v>12</v>
      </c>
      <c r="R51" s="20">
        <f t="shared" si="0"/>
        <v>12</v>
      </c>
      <c r="S51" s="27">
        <f t="shared" si="1"/>
        <v>12</v>
      </c>
      <c r="T51" s="28">
        <f t="shared" si="2"/>
        <v>0</v>
      </c>
      <c r="U51">
        <f t="shared" si="3"/>
        <v>0</v>
      </c>
      <c r="W51" s="197">
        <v>12</v>
      </c>
    </row>
    <row r="52" spans="1:23" ht="187">
      <c r="A52" s="22" t="s">
        <v>219</v>
      </c>
      <c r="B52" s="22" t="s">
        <v>220</v>
      </c>
      <c r="C52" s="22" t="s">
        <v>49</v>
      </c>
      <c r="D52" s="22" t="s">
        <v>29</v>
      </c>
      <c r="E52" s="22" t="s">
        <v>25</v>
      </c>
      <c r="F52" s="22">
        <v>25723956</v>
      </c>
      <c r="G52" s="25"/>
      <c r="H52" s="25"/>
      <c r="I52" s="21">
        <v>1</v>
      </c>
      <c r="J52" s="34">
        <v>3</v>
      </c>
      <c r="K52" s="21">
        <v>5</v>
      </c>
      <c r="L52" s="34">
        <v>4</v>
      </c>
      <c r="M52" s="21">
        <v>1</v>
      </c>
      <c r="N52" s="34">
        <v>4</v>
      </c>
      <c r="O52" s="21">
        <v>5</v>
      </c>
      <c r="P52" s="34">
        <v>3</v>
      </c>
      <c r="Q52" s="26">
        <f t="shared" si="0"/>
        <v>12</v>
      </c>
      <c r="R52" s="20">
        <f t="shared" si="0"/>
        <v>14</v>
      </c>
      <c r="S52" s="27">
        <f t="shared" si="1"/>
        <v>13</v>
      </c>
      <c r="T52" s="28">
        <f t="shared" si="2"/>
        <v>2</v>
      </c>
      <c r="U52">
        <f t="shared" si="3"/>
        <v>1.4142135623730951</v>
      </c>
      <c r="W52" s="197">
        <v>13</v>
      </c>
    </row>
    <row r="53" spans="1:23" ht="238">
      <c r="A53" s="22" t="s">
        <v>221</v>
      </c>
      <c r="B53" s="20" t="s">
        <v>222</v>
      </c>
      <c r="C53" s="20" t="s">
        <v>223</v>
      </c>
      <c r="D53" s="20" t="s">
        <v>24</v>
      </c>
      <c r="E53" s="20" t="s">
        <v>25</v>
      </c>
      <c r="F53" s="20">
        <v>25595618</v>
      </c>
      <c r="G53" s="25"/>
      <c r="H53" s="25"/>
      <c r="I53" s="21">
        <v>3</v>
      </c>
      <c r="J53" s="34">
        <v>1</v>
      </c>
      <c r="K53" s="21">
        <v>5</v>
      </c>
      <c r="L53" s="34">
        <v>5</v>
      </c>
      <c r="M53" s="21">
        <v>5</v>
      </c>
      <c r="N53" s="34">
        <v>4</v>
      </c>
      <c r="O53" s="21">
        <v>5</v>
      </c>
      <c r="P53" s="34">
        <v>4</v>
      </c>
      <c r="Q53" s="26">
        <f t="shared" si="0"/>
        <v>18</v>
      </c>
      <c r="R53" s="20">
        <f t="shared" si="0"/>
        <v>14</v>
      </c>
      <c r="S53" s="27">
        <f t="shared" si="1"/>
        <v>16</v>
      </c>
      <c r="T53" s="28">
        <f t="shared" si="2"/>
        <v>4</v>
      </c>
      <c r="U53">
        <f t="shared" si="3"/>
        <v>2.8284271247461903</v>
      </c>
      <c r="W53" s="197">
        <v>16</v>
      </c>
    </row>
    <row r="54" spans="1:23" ht="119">
      <c r="A54" s="20" t="s">
        <v>224</v>
      </c>
      <c r="B54" s="20" t="s">
        <v>225</v>
      </c>
      <c r="C54" s="20" t="s">
        <v>226</v>
      </c>
      <c r="D54" s="20" t="s">
        <v>24</v>
      </c>
      <c r="E54" s="20" t="s">
        <v>25</v>
      </c>
      <c r="F54" s="20">
        <v>25563630</v>
      </c>
      <c r="G54" s="25"/>
      <c r="H54" s="25"/>
      <c r="I54" s="21">
        <v>3</v>
      </c>
      <c r="J54" s="34">
        <v>3</v>
      </c>
      <c r="K54" s="21">
        <v>5</v>
      </c>
      <c r="L54" s="34">
        <v>5</v>
      </c>
      <c r="M54" s="21">
        <v>5</v>
      </c>
      <c r="N54" s="34">
        <v>5</v>
      </c>
      <c r="O54" s="21">
        <v>4</v>
      </c>
      <c r="P54" s="34">
        <v>5</v>
      </c>
      <c r="Q54" s="26">
        <f t="shared" si="0"/>
        <v>17</v>
      </c>
      <c r="R54" s="20">
        <f t="shared" si="0"/>
        <v>18</v>
      </c>
      <c r="S54" s="27">
        <f t="shared" si="1"/>
        <v>17.5</v>
      </c>
      <c r="T54" s="28">
        <f t="shared" si="2"/>
        <v>1</v>
      </c>
      <c r="U54">
        <f t="shared" si="3"/>
        <v>0.70710678118654757</v>
      </c>
      <c r="W54" s="197">
        <v>17.5</v>
      </c>
    </row>
    <row r="55" spans="1:23" ht="255">
      <c r="A55" s="20" t="s">
        <v>227</v>
      </c>
      <c r="B55" s="20" t="s">
        <v>228</v>
      </c>
      <c r="C55" s="20" t="s">
        <v>229</v>
      </c>
      <c r="D55" s="20" t="s">
        <v>29</v>
      </c>
      <c r="E55" s="20" t="s">
        <v>25</v>
      </c>
      <c r="F55" s="20">
        <v>25764353</v>
      </c>
      <c r="G55" s="25"/>
      <c r="H55" s="25"/>
      <c r="I55" s="21">
        <v>2</v>
      </c>
      <c r="J55" s="34">
        <v>3</v>
      </c>
      <c r="K55" s="21">
        <v>5</v>
      </c>
      <c r="L55" s="34">
        <v>4</v>
      </c>
      <c r="M55" s="21">
        <v>4</v>
      </c>
      <c r="N55" s="34">
        <v>5</v>
      </c>
      <c r="O55" s="21">
        <v>5</v>
      </c>
      <c r="P55" s="34">
        <v>4</v>
      </c>
      <c r="Q55" s="26">
        <f t="shared" si="0"/>
        <v>16</v>
      </c>
      <c r="R55" s="20">
        <f t="shared" si="0"/>
        <v>16</v>
      </c>
      <c r="S55" s="27">
        <f t="shared" si="1"/>
        <v>16</v>
      </c>
      <c r="T55" s="28">
        <f t="shared" si="2"/>
        <v>0</v>
      </c>
      <c r="U55">
        <f t="shared" si="3"/>
        <v>0</v>
      </c>
      <c r="W55" s="197">
        <v>16</v>
      </c>
    </row>
    <row r="56" spans="1:23" ht="221">
      <c r="A56" s="22" t="s">
        <v>230</v>
      </c>
      <c r="B56" s="22" t="s">
        <v>231</v>
      </c>
      <c r="C56" s="22" t="s">
        <v>232</v>
      </c>
      <c r="D56" s="22" t="s">
        <v>24</v>
      </c>
      <c r="E56" s="20" t="s">
        <v>25</v>
      </c>
      <c r="F56" s="20">
        <v>25566870</v>
      </c>
      <c r="G56" s="25"/>
      <c r="H56" s="25"/>
      <c r="I56" s="21">
        <v>5</v>
      </c>
      <c r="J56" s="34">
        <v>5</v>
      </c>
      <c r="K56" s="21">
        <v>5</v>
      </c>
      <c r="L56" s="34">
        <v>5</v>
      </c>
      <c r="M56" s="21">
        <v>2</v>
      </c>
      <c r="N56" s="34">
        <v>5</v>
      </c>
      <c r="O56" s="21">
        <v>1</v>
      </c>
      <c r="P56" s="34">
        <v>1</v>
      </c>
      <c r="Q56" s="26">
        <f t="shared" si="0"/>
        <v>13</v>
      </c>
      <c r="R56" s="20">
        <f t="shared" si="0"/>
        <v>16</v>
      </c>
      <c r="S56" s="27">
        <f t="shared" si="1"/>
        <v>14.5</v>
      </c>
      <c r="T56" s="28">
        <f t="shared" si="2"/>
        <v>3</v>
      </c>
      <c r="U56">
        <f t="shared" si="3"/>
        <v>2.1213203435596424</v>
      </c>
      <c r="W56" s="197">
        <v>14.5</v>
      </c>
    </row>
    <row r="57" spans="1:23" ht="30">
      <c r="A57" s="37" t="s">
        <v>233</v>
      </c>
      <c r="B57" s="19" t="s">
        <v>234</v>
      </c>
      <c r="C57" s="37" t="s">
        <v>58</v>
      </c>
      <c r="D57" s="37" t="s">
        <v>30</v>
      </c>
      <c r="E57" s="37" t="s">
        <v>56</v>
      </c>
      <c r="F57" s="16">
        <v>25479817</v>
      </c>
      <c r="G57" s="40"/>
      <c r="H57" s="40"/>
      <c r="I57" s="38">
        <v>4</v>
      </c>
      <c r="J57" s="39">
        <v>3</v>
      </c>
      <c r="K57" s="38">
        <v>3</v>
      </c>
      <c r="L57" s="39">
        <v>2</v>
      </c>
      <c r="M57" s="38">
        <v>3</v>
      </c>
      <c r="N57" s="39">
        <v>5</v>
      </c>
      <c r="O57" s="38">
        <v>3</v>
      </c>
      <c r="P57" s="39">
        <v>5</v>
      </c>
      <c r="Q57" s="38">
        <v>13</v>
      </c>
      <c r="R57" s="9">
        <v>15</v>
      </c>
      <c r="S57" s="27">
        <f t="shared" si="1"/>
        <v>14</v>
      </c>
      <c r="T57" s="28">
        <f t="shared" si="2"/>
        <v>2</v>
      </c>
      <c r="U57">
        <f t="shared" si="3"/>
        <v>1.4142135623730951</v>
      </c>
      <c r="W57" s="197">
        <v>14</v>
      </c>
    </row>
    <row r="58" spans="1:23">
      <c r="A58" s="37" t="s">
        <v>235</v>
      </c>
      <c r="B58" s="19" t="s">
        <v>236</v>
      </c>
      <c r="C58" s="37" t="s">
        <v>66</v>
      </c>
      <c r="D58" s="37" t="s">
        <v>30</v>
      </c>
      <c r="E58" s="37" t="s">
        <v>25</v>
      </c>
      <c r="F58" s="16">
        <v>25466312</v>
      </c>
      <c r="G58" s="40"/>
      <c r="H58" s="40"/>
      <c r="I58" s="41">
        <v>4</v>
      </c>
      <c r="J58" s="39">
        <v>3</v>
      </c>
      <c r="K58" s="38">
        <v>5</v>
      </c>
      <c r="L58" s="39">
        <v>4</v>
      </c>
      <c r="M58" s="38">
        <v>3</v>
      </c>
      <c r="N58" s="39">
        <v>4</v>
      </c>
      <c r="O58" s="38">
        <v>1</v>
      </c>
      <c r="P58" s="39">
        <v>3</v>
      </c>
      <c r="Q58" s="38">
        <v>13</v>
      </c>
      <c r="R58" s="9">
        <v>14</v>
      </c>
      <c r="S58" s="27">
        <f t="shared" si="1"/>
        <v>13.5</v>
      </c>
      <c r="T58" s="28">
        <f t="shared" si="2"/>
        <v>1</v>
      </c>
      <c r="U58">
        <f t="shared" si="3"/>
        <v>0.70710678118654757</v>
      </c>
      <c r="W58" s="197">
        <v>13.5</v>
      </c>
    </row>
    <row r="59" spans="1:23" ht="30">
      <c r="A59" s="37" t="s">
        <v>237</v>
      </c>
      <c r="B59" s="19" t="s">
        <v>238</v>
      </c>
      <c r="C59" s="37" t="s">
        <v>239</v>
      </c>
      <c r="D59" s="37" t="s">
        <v>29</v>
      </c>
      <c r="E59" s="37" t="s">
        <v>25</v>
      </c>
      <c r="F59" s="16">
        <v>25462422</v>
      </c>
      <c r="G59" s="40"/>
      <c r="H59" s="40"/>
      <c r="I59" s="38">
        <v>3</v>
      </c>
      <c r="J59" s="39">
        <v>2</v>
      </c>
      <c r="K59" s="38">
        <v>5</v>
      </c>
      <c r="L59" s="39">
        <v>5</v>
      </c>
      <c r="M59" s="38">
        <v>3</v>
      </c>
      <c r="N59" s="39">
        <v>0</v>
      </c>
      <c r="O59" s="38">
        <v>2</v>
      </c>
      <c r="P59" s="39">
        <v>2</v>
      </c>
      <c r="Q59" s="38">
        <v>13</v>
      </c>
      <c r="R59" s="9">
        <v>9</v>
      </c>
      <c r="S59" s="27">
        <f t="shared" si="1"/>
        <v>11</v>
      </c>
      <c r="T59" s="28">
        <f t="shared" si="2"/>
        <v>4</v>
      </c>
      <c r="U59">
        <f t="shared" si="3"/>
        <v>2.8284271247461903</v>
      </c>
      <c r="W59" s="197">
        <v>11</v>
      </c>
    </row>
    <row r="60" spans="1:23" ht="30">
      <c r="A60" s="37" t="s">
        <v>240</v>
      </c>
      <c r="B60" s="16" t="s">
        <v>241</v>
      </c>
      <c r="C60" s="37" t="s">
        <v>36</v>
      </c>
      <c r="D60" s="37" t="s">
        <v>30</v>
      </c>
      <c r="E60" s="37" t="s">
        <v>25</v>
      </c>
      <c r="F60" s="16">
        <v>25452073</v>
      </c>
      <c r="G60" s="40"/>
      <c r="H60" s="40"/>
      <c r="I60" s="38">
        <v>3</v>
      </c>
      <c r="J60" s="39">
        <v>3</v>
      </c>
      <c r="K60" s="38">
        <v>4</v>
      </c>
      <c r="L60" s="39">
        <v>2</v>
      </c>
      <c r="M60" s="38">
        <v>2</v>
      </c>
      <c r="N60" s="39">
        <v>2</v>
      </c>
      <c r="O60" s="38">
        <v>2</v>
      </c>
      <c r="P60" s="39">
        <v>1</v>
      </c>
      <c r="Q60" s="38">
        <v>11</v>
      </c>
      <c r="R60" s="9">
        <v>8</v>
      </c>
      <c r="S60" s="27">
        <f t="shared" si="1"/>
        <v>9.5</v>
      </c>
      <c r="T60" s="28">
        <f t="shared" si="2"/>
        <v>3</v>
      </c>
      <c r="U60">
        <f t="shared" si="3"/>
        <v>2.1213203435596424</v>
      </c>
      <c r="W60" s="197">
        <v>9.5</v>
      </c>
    </row>
    <row r="61" spans="1:23">
      <c r="A61" s="37" t="s">
        <v>242</v>
      </c>
      <c r="B61" s="19" t="s">
        <v>243</v>
      </c>
      <c r="C61" s="37" t="s">
        <v>77</v>
      </c>
      <c r="D61" s="37" t="s">
        <v>24</v>
      </c>
      <c r="E61" s="37" t="s">
        <v>25</v>
      </c>
      <c r="F61" s="16">
        <v>25451718</v>
      </c>
      <c r="G61" s="40"/>
      <c r="H61" s="40"/>
      <c r="I61" s="38">
        <v>4</v>
      </c>
      <c r="J61" s="39">
        <v>3</v>
      </c>
      <c r="K61" s="38">
        <v>3</v>
      </c>
      <c r="L61" s="39">
        <v>4</v>
      </c>
      <c r="M61" s="38">
        <v>4</v>
      </c>
      <c r="N61" s="39">
        <v>3</v>
      </c>
      <c r="O61" s="38">
        <v>1</v>
      </c>
      <c r="P61" s="39">
        <v>0</v>
      </c>
      <c r="Q61" s="38">
        <v>12</v>
      </c>
      <c r="R61" s="9">
        <v>10</v>
      </c>
      <c r="S61" s="27">
        <f t="shared" si="1"/>
        <v>11</v>
      </c>
      <c r="T61" s="28">
        <f t="shared" si="2"/>
        <v>2</v>
      </c>
      <c r="U61">
        <f t="shared" si="3"/>
        <v>1.4142135623730951</v>
      </c>
      <c r="W61" s="197">
        <v>11</v>
      </c>
    </row>
    <row r="62" spans="1:23" ht="30">
      <c r="A62" s="42" t="s">
        <v>244</v>
      </c>
      <c r="B62" s="16" t="s">
        <v>245</v>
      </c>
      <c r="C62" s="42" t="s">
        <v>38</v>
      </c>
      <c r="D62" s="42" t="s">
        <v>24</v>
      </c>
      <c r="E62" s="37" t="s">
        <v>25</v>
      </c>
      <c r="F62" s="16">
        <v>25448236</v>
      </c>
      <c r="G62" s="40"/>
      <c r="H62" s="40"/>
      <c r="I62" s="38">
        <v>4</v>
      </c>
      <c r="J62" s="39">
        <v>2</v>
      </c>
      <c r="K62" s="38">
        <v>4</v>
      </c>
      <c r="L62" s="39">
        <v>4</v>
      </c>
      <c r="M62" s="38">
        <v>2</v>
      </c>
      <c r="N62" s="39">
        <v>1</v>
      </c>
      <c r="O62" s="38">
        <v>2</v>
      </c>
      <c r="P62" s="39">
        <v>0</v>
      </c>
      <c r="Q62" s="38">
        <v>12</v>
      </c>
      <c r="R62" s="39">
        <v>7</v>
      </c>
      <c r="S62" s="27">
        <f t="shared" si="1"/>
        <v>9.5</v>
      </c>
      <c r="T62" s="28">
        <f t="shared" si="2"/>
        <v>5</v>
      </c>
      <c r="U62">
        <f t="shared" si="3"/>
        <v>3.5355339059327378</v>
      </c>
      <c r="W62" s="197">
        <v>9.5</v>
      </c>
    </row>
    <row r="63" spans="1:23" ht="45">
      <c r="A63" s="37" t="s">
        <v>246</v>
      </c>
      <c r="B63" s="16" t="s">
        <v>247</v>
      </c>
      <c r="C63" s="37" t="s">
        <v>248</v>
      </c>
      <c r="D63" s="37" t="s">
        <v>30</v>
      </c>
      <c r="E63" s="37" t="s">
        <v>25</v>
      </c>
      <c r="F63" s="16">
        <v>25441858</v>
      </c>
      <c r="G63" s="40"/>
      <c r="H63" s="40"/>
      <c r="I63" s="38">
        <v>4</v>
      </c>
      <c r="J63" s="43">
        <v>3</v>
      </c>
      <c r="K63" s="38">
        <v>5</v>
      </c>
      <c r="L63" s="39">
        <v>5</v>
      </c>
      <c r="M63" s="38">
        <v>4</v>
      </c>
      <c r="N63" s="39">
        <v>2</v>
      </c>
      <c r="O63" s="38">
        <v>2</v>
      </c>
      <c r="P63" s="39">
        <v>1</v>
      </c>
      <c r="Q63" s="38">
        <v>15</v>
      </c>
      <c r="R63" s="9">
        <v>11</v>
      </c>
      <c r="S63" s="27">
        <f t="shared" si="1"/>
        <v>13</v>
      </c>
      <c r="T63" s="28">
        <f t="shared" si="2"/>
        <v>4</v>
      </c>
      <c r="U63">
        <f t="shared" si="3"/>
        <v>2.8284271247461903</v>
      </c>
      <c r="W63" s="197">
        <v>13</v>
      </c>
    </row>
    <row r="64" spans="1:23" ht="45">
      <c r="A64" s="37" t="s">
        <v>249</v>
      </c>
      <c r="B64" s="16" t="s">
        <v>250</v>
      </c>
      <c r="C64" s="37" t="s">
        <v>251</v>
      </c>
      <c r="D64" s="37" t="s">
        <v>24</v>
      </c>
      <c r="E64" s="37" t="s">
        <v>25</v>
      </c>
      <c r="F64" s="16">
        <v>25440346</v>
      </c>
      <c r="G64" s="40"/>
      <c r="H64" s="40"/>
      <c r="I64" s="38">
        <v>4</v>
      </c>
      <c r="J64" s="39">
        <v>4</v>
      </c>
      <c r="K64" s="38">
        <v>4</v>
      </c>
      <c r="L64" s="39">
        <v>4</v>
      </c>
      <c r="M64" s="38">
        <v>2</v>
      </c>
      <c r="N64" s="39">
        <v>0</v>
      </c>
      <c r="O64" s="38">
        <v>2</v>
      </c>
      <c r="P64" s="39">
        <v>2</v>
      </c>
      <c r="Q64" s="38">
        <v>12</v>
      </c>
      <c r="R64" s="9">
        <v>10</v>
      </c>
      <c r="S64" s="27">
        <f t="shared" si="1"/>
        <v>11</v>
      </c>
      <c r="T64" s="28">
        <f t="shared" si="2"/>
        <v>2</v>
      </c>
      <c r="U64">
        <f t="shared" si="3"/>
        <v>1.4142135623730951</v>
      </c>
      <c r="W64" s="197">
        <v>11</v>
      </c>
    </row>
    <row r="65" spans="1:23">
      <c r="A65" s="37" t="s">
        <v>252</v>
      </c>
      <c r="B65" s="16" t="s">
        <v>34</v>
      </c>
      <c r="C65" s="37" t="s">
        <v>35</v>
      </c>
      <c r="D65" s="37" t="s">
        <v>24</v>
      </c>
      <c r="E65" s="37" t="s">
        <v>25</v>
      </c>
      <c r="F65" s="16">
        <v>25410854</v>
      </c>
      <c r="G65" s="40"/>
      <c r="H65" s="40"/>
      <c r="I65" s="38">
        <v>3</v>
      </c>
      <c r="J65" s="39">
        <v>4</v>
      </c>
      <c r="K65" s="38">
        <v>1</v>
      </c>
      <c r="L65" s="39">
        <v>3</v>
      </c>
      <c r="M65" s="38">
        <v>2</v>
      </c>
      <c r="N65" s="39">
        <v>4</v>
      </c>
      <c r="O65" s="38">
        <v>1</v>
      </c>
      <c r="P65" s="39">
        <v>1</v>
      </c>
      <c r="Q65" s="38">
        <v>7</v>
      </c>
      <c r="R65" s="9">
        <v>12</v>
      </c>
      <c r="S65" s="27">
        <f t="shared" si="1"/>
        <v>9.5</v>
      </c>
      <c r="T65" s="28">
        <f t="shared" si="2"/>
        <v>5</v>
      </c>
      <c r="U65">
        <f t="shared" si="3"/>
        <v>3.5355339059327378</v>
      </c>
      <c r="W65" s="197">
        <v>9.5</v>
      </c>
    </row>
    <row r="66" spans="1:23" ht="30">
      <c r="A66" s="37" t="s">
        <v>253</v>
      </c>
      <c r="B66" s="16" t="s">
        <v>84</v>
      </c>
      <c r="C66" s="37" t="s">
        <v>42</v>
      </c>
      <c r="D66" s="37" t="s">
        <v>24</v>
      </c>
      <c r="E66" s="37" t="s">
        <v>25</v>
      </c>
      <c r="F66" s="16">
        <v>25389919</v>
      </c>
      <c r="G66" s="40"/>
      <c r="H66" s="40"/>
      <c r="I66" s="38">
        <v>4</v>
      </c>
      <c r="J66" s="39">
        <v>2</v>
      </c>
      <c r="K66" s="38">
        <v>5</v>
      </c>
      <c r="L66" s="39">
        <v>4</v>
      </c>
      <c r="M66" s="38">
        <v>5</v>
      </c>
      <c r="N66" s="39">
        <v>5</v>
      </c>
      <c r="O66" s="38">
        <v>3</v>
      </c>
      <c r="P66" s="39">
        <v>1</v>
      </c>
      <c r="Q66" s="38">
        <v>17</v>
      </c>
      <c r="R66" s="9">
        <v>12</v>
      </c>
      <c r="S66" s="27">
        <f t="shared" ref="S66:S123" si="4">AVERAGE(Q66:R66)</f>
        <v>14.5</v>
      </c>
      <c r="T66" s="28">
        <f t="shared" ref="T66:T123" si="5">ABS(Q66-R66)</f>
        <v>5</v>
      </c>
      <c r="U66">
        <f t="shared" ref="U66:U123" si="6">STDEV(Q66:R66)</f>
        <v>3.5355339059327378</v>
      </c>
      <c r="W66" s="197">
        <v>14.5</v>
      </c>
    </row>
    <row r="67" spans="1:23" ht="30">
      <c r="A67" s="37" t="s">
        <v>254</v>
      </c>
      <c r="B67" s="16" t="s">
        <v>255</v>
      </c>
      <c r="C67" s="37" t="s">
        <v>38</v>
      </c>
      <c r="D67" s="37" t="s">
        <v>24</v>
      </c>
      <c r="E67" s="37" t="s">
        <v>25</v>
      </c>
      <c r="F67" s="16">
        <v>25385866</v>
      </c>
      <c r="G67" s="44"/>
      <c r="H67" s="40"/>
      <c r="I67" s="45">
        <v>4</v>
      </c>
      <c r="J67" s="39">
        <v>3</v>
      </c>
      <c r="K67" s="45">
        <v>4</v>
      </c>
      <c r="L67" s="39">
        <v>5</v>
      </c>
      <c r="M67" s="45">
        <v>4</v>
      </c>
      <c r="N67" s="39">
        <v>3</v>
      </c>
      <c r="O67" s="45">
        <v>3</v>
      </c>
      <c r="P67" s="39">
        <v>5</v>
      </c>
      <c r="Q67" s="38">
        <v>15</v>
      </c>
      <c r="R67" s="9">
        <v>16</v>
      </c>
      <c r="S67" s="27">
        <f t="shared" si="4"/>
        <v>15.5</v>
      </c>
      <c r="T67" s="28">
        <f t="shared" si="5"/>
        <v>1</v>
      </c>
      <c r="U67">
        <f t="shared" si="6"/>
        <v>0.70710678118654757</v>
      </c>
      <c r="W67" s="197">
        <v>15.5</v>
      </c>
    </row>
    <row r="68" spans="1:23">
      <c r="A68" s="37" t="s">
        <v>256</v>
      </c>
      <c r="B68" s="16" t="s">
        <v>257</v>
      </c>
      <c r="C68" s="37" t="s">
        <v>47</v>
      </c>
      <c r="D68" s="37" t="s">
        <v>24</v>
      </c>
      <c r="E68" s="37" t="s">
        <v>25</v>
      </c>
      <c r="F68" s="16">
        <v>25499546</v>
      </c>
      <c r="G68" s="40"/>
      <c r="H68" s="40"/>
      <c r="I68" s="38">
        <v>5</v>
      </c>
      <c r="J68" s="39">
        <v>4</v>
      </c>
      <c r="K68" s="38">
        <v>5</v>
      </c>
      <c r="L68" s="39">
        <v>5</v>
      </c>
      <c r="M68" s="38">
        <v>4</v>
      </c>
      <c r="N68" s="39">
        <v>2</v>
      </c>
      <c r="O68" s="38">
        <v>4</v>
      </c>
      <c r="P68" s="39">
        <v>4</v>
      </c>
      <c r="Q68" s="38">
        <v>18</v>
      </c>
      <c r="R68" s="39">
        <v>15</v>
      </c>
      <c r="S68" s="27">
        <f t="shared" si="4"/>
        <v>16.5</v>
      </c>
      <c r="T68" s="28">
        <f t="shared" si="5"/>
        <v>3</v>
      </c>
      <c r="U68">
        <f t="shared" si="6"/>
        <v>2.1213203435596424</v>
      </c>
      <c r="W68" s="197">
        <v>16.5</v>
      </c>
    </row>
    <row r="69" spans="1:23">
      <c r="A69" s="37" t="s">
        <v>258</v>
      </c>
      <c r="B69" s="16" t="s">
        <v>259</v>
      </c>
      <c r="C69" s="37" t="s">
        <v>47</v>
      </c>
      <c r="D69" s="37" t="s">
        <v>24</v>
      </c>
      <c r="E69" s="37" t="s">
        <v>25</v>
      </c>
      <c r="F69" s="16">
        <v>25499545</v>
      </c>
      <c r="G69" s="40"/>
      <c r="H69" s="40"/>
      <c r="I69" s="38">
        <v>5</v>
      </c>
      <c r="J69" s="39">
        <v>4</v>
      </c>
      <c r="K69" s="38">
        <v>5</v>
      </c>
      <c r="L69" s="39">
        <v>5</v>
      </c>
      <c r="M69" s="38">
        <v>4</v>
      </c>
      <c r="N69" s="39">
        <v>2</v>
      </c>
      <c r="O69" s="38">
        <v>4</v>
      </c>
      <c r="P69" s="39">
        <v>3</v>
      </c>
      <c r="Q69" s="38">
        <v>18</v>
      </c>
      <c r="R69" s="9">
        <v>14</v>
      </c>
      <c r="S69" s="27">
        <f t="shared" si="4"/>
        <v>16</v>
      </c>
      <c r="T69" s="28">
        <f t="shared" si="5"/>
        <v>4</v>
      </c>
      <c r="U69">
        <f t="shared" si="6"/>
        <v>2.8284271247461903</v>
      </c>
      <c r="W69" s="197">
        <v>16</v>
      </c>
    </row>
    <row r="70" spans="1:23">
      <c r="A70" s="37" t="s">
        <v>260</v>
      </c>
      <c r="B70" s="16" t="s">
        <v>261</v>
      </c>
      <c r="C70" s="37" t="s">
        <v>47</v>
      </c>
      <c r="D70" s="37" t="s">
        <v>24</v>
      </c>
      <c r="E70" s="37" t="s">
        <v>25</v>
      </c>
      <c r="F70" s="16">
        <v>25499543</v>
      </c>
      <c r="G70" s="40"/>
      <c r="H70" s="40"/>
      <c r="I70" s="38">
        <v>5</v>
      </c>
      <c r="J70" s="39">
        <v>4</v>
      </c>
      <c r="K70" s="38">
        <v>5</v>
      </c>
      <c r="L70" s="9">
        <v>5</v>
      </c>
      <c r="M70" s="38">
        <v>4</v>
      </c>
      <c r="N70" s="39">
        <v>2</v>
      </c>
      <c r="O70" s="38">
        <v>4</v>
      </c>
      <c r="P70" s="39">
        <v>3</v>
      </c>
      <c r="Q70" s="38">
        <v>18</v>
      </c>
      <c r="R70" s="9">
        <v>14</v>
      </c>
      <c r="S70" s="27">
        <f t="shared" si="4"/>
        <v>16</v>
      </c>
      <c r="T70" s="28">
        <f t="shared" si="5"/>
        <v>4</v>
      </c>
      <c r="U70">
        <f t="shared" si="6"/>
        <v>2.8284271247461903</v>
      </c>
      <c r="W70" s="197">
        <v>16</v>
      </c>
    </row>
    <row r="71" spans="1:23" ht="105">
      <c r="A71" s="42" t="s">
        <v>262</v>
      </c>
      <c r="B71" s="42" t="s">
        <v>263</v>
      </c>
      <c r="C71" s="42" t="s">
        <v>264</v>
      </c>
      <c r="D71" s="42" t="s">
        <v>24</v>
      </c>
      <c r="E71" s="42" t="s">
        <v>25</v>
      </c>
      <c r="F71" s="42">
        <v>26264094</v>
      </c>
      <c r="G71" s="46"/>
      <c r="H71" s="46"/>
      <c r="I71" s="11">
        <v>2</v>
      </c>
      <c r="J71" s="39">
        <v>4</v>
      </c>
      <c r="K71" s="11">
        <v>4</v>
      </c>
      <c r="L71" s="39">
        <v>3</v>
      </c>
      <c r="M71" s="11">
        <v>5</v>
      </c>
      <c r="N71" s="39">
        <v>4</v>
      </c>
      <c r="O71" s="11">
        <v>1</v>
      </c>
      <c r="P71" s="39">
        <v>3</v>
      </c>
      <c r="Q71" s="11">
        <v>12</v>
      </c>
      <c r="R71" s="39">
        <v>14</v>
      </c>
      <c r="S71" s="27">
        <f t="shared" si="4"/>
        <v>13</v>
      </c>
      <c r="T71" s="28">
        <f t="shared" si="5"/>
        <v>2</v>
      </c>
      <c r="U71">
        <f t="shared" si="6"/>
        <v>1.4142135623730951</v>
      </c>
      <c r="W71" s="197">
        <v>13</v>
      </c>
    </row>
    <row r="72" spans="1:23" ht="300">
      <c r="A72" s="42" t="s">
        <v>265</v>
      </c>
      <c r="B72" s="42" t="s">
        <v>266</v>
      </c>
      <c r="C72" s="42" t="s">
        <v>267</v>
      </c>
      <c r="D72" s="42" t="s">
        <v>30</v>
      </c>
      <c r="E72" s="42" t="s">
        <v>25</v>
      </c>
      <c r="F72" s="42">
        <v>25875719</v>
      </c>
      <c r="G72" s="46"/>
      <c r="H72" s="46"/>
      <c r="I72" s="47">
        <v>3</v>
      </c>
      <c r="J72" s="39">
        <v>3</v>
      </c>
      <c r="K72" s="11">
        <v>4</v>
      </c>
      <c r="L72" s="39">
        <v>3</v>
      </c>
      <c r="M72" s="11">
        <v>4</v>
      </c>
      <c r="N72" s="39">
        <v>3</v>
      </c>
      <c r="O72" s="11">
        <v>3</v>
      </c>
      <c r="P72" s="39">
        <v>2</v>
      </c>
      <c r="Q72" s="11">
        <v>14</v>
      </c>
      <c r="R72" s="39">
        <v>11</v>
      </c>
      <c r="S72" s="27">
        <f t="shared" si="4"/>
        <v>12.5</v>
      </c>
      <c r="T72" s="28">
        <f t="shared" si="5"/>
        <v>3</v>
      </c>
      <c r="U72">
        <f t="shared" si="6"/>
        <v>2.1213203435596424</v>
      </c>
      <c r="W72" s="197">
        <v>12.5</v>
      </c>
    </row>
    <row r="73" spans="1:23" ht="150">
      <c r="A73" s="42" t="s">
        <v>269</v>
      </c>
      <c r="B73" s="42" t="s">
        <v>270</v>
      </c>
      <c r="C73" s="42" t="s">
        <v>89</v>
      </c>
      <c r="D73" s="42" t="s">
        <v>24</v>
      </c>
      <c r="E73" s="42" t="s">
        <v>25</v>
      </c>
      <c r="F73" s="42">
        <v>25843492</v>
      </c>
      <c r="G73" s="46"/>
      <c r="H73" s="46"/>
      <c r="I73" s="11">
        <v>3</v>
      </c>
      <c r="J73" s="39">
        <v>4</v>
      </c>
      <c r="K73" s="11">
        <v>5</v>
      </c>
      <c r="L73" s="39">
        <v>4</v>
      </c>
      <c r="M73" s="11">
        <v>4</v>
      </c>
      <c r="N73" s="39">
        <v>3</v>
      </c>
      <c r="O73" s="11">
        <v>2</v>
      </c>
      <c r="P73" s="39">
        <v>2</v>
      </c>
      <c r="Q73" s="11">
        <v>14</v>
      </c>
      <c r="R73" s="39">
        <v>13</v>
      </c>
      <c r="S73" s="27">
        <f t="shared" si="4"/>
        <v>13.5</v>
      </c>
      <c r="T73" s="28">
        <f t="shared" si="5"/>
        <v>1</v>
      </c>
      <c r="U73">
        <f t="shared" si="6"/>
        <v>0.70710678118654757</v>
      </c>
      <c r="W73" s="197">
        <v>13.5</v>
      </c>
    </row>
    <row r="74" spans="1:23" ht="165">
      <c r="A74" s="42" t="s">
        <v>271</v>
      </c>
      <c r="B74" s="42" t="s">
        <v>272</v>
      </c>
      <c r="C74" s="42" t="s">
        <v>89</v>
      </c>
      <c r="D74" s="42" t="s">
        <v>24</v>
      </c>
      <c r="E74" s="42" t="s">
        <v>25</v>
      </c>
      <c r="F74" s="42">
        <v>25843496</v>
      </c>
      <c r="G74" s="46"/>
      <c r="H74" s="46"/>
      <c r="I74" s="11">
        <v>1</v>
      </c>
      <c r="J74" s="39">
        <v>3</v>
      </c>
      <c r="K74" s="11">
        <v>2</v>
      </c>
      <c r="L74" s="39">
        <v>1</v>
      </c>
      <c r="M74" s="11">
        <v>2</v>
      </c>
      <c r="N74" s="39">
        <v>4</v>
      </c>
      <c r="O74" s="11">
        <v>4</v>
      </c>
      <c r="P74" s="39">
        <v>2</v>
      </c>
      <c r="Q74" s="11">
        <v>9</v>
      </c>
      <c r="R74" s="39">
        <v>10</v>
      </c>
      <c r="S74" s="27">
        <f t="shared" si="4"/>
        <v>9.5</v>
      </c>
      <c r="T74" s="28">
        <f t="shared" si="5"/>
        <v>1</v>
      </c>
      <c r="U74">
        <f t="shared" si="6"/>
        <v>0.70710678118654757</v>
      </c>
      <c r="W74" s="197">
        <v>9.5</v>
      </c>
    </row>
    <row r="75" spans="1:23" ht="180">
      <c r="A75" s="42" t="s">
        <v>273</v>
      </c>
      <c r="B75" s="42" t="s">
        <v>274</v>
      </c>
      <c r="C75" s="42" t="s">
        <v>89</v>
      </c>
      <c r="D75" s="42" t="s">
        <v>24</v>
      </c>
      <c r="E75" s="42" t="s">
        <v>25</v>
      </c>
      <c r="F75" s="42">
        <v>25843498</v>
      </c>
      <c r="G75" s="46"/>
      <c r="H75" s="46"/>
      <c r="I75" s="11">
        <v>4</v>
      </c>
      <c r="J75" s="43">
        <v>5</v>
      </c>
      <c r="K75" s="11">
        <v>5</v>
      </c>
      <c r="L75" s="39">
        <v>5</v>
      </c>
      <c r="M75" s="11">
        <v>2</v>
      </c>
      <c r="N75" s="39">
        <v>4</v>
      </c>
      <c r="O75" s="11">
        <v>5</v>
      </c>
      <c r="P75" s="39">
        <v>3</v>
      </c>
      <c r="Q75" s="11">
        <v>16</v>
      </c>
      <c r="R75" s="39">
        <v>17</v>
      </c>
      <c r="S75" s="27">
        <f t="shared" si="4"/>
        <v>16.5</v>
      </c>
      <c r="T75" s="28">
        <f t="shared" si="5"/>
        <v>1</v>
      </c>
      <c r="U75">
        <f t="shared" si="6"/>
        <v>0.70710678118654757</v>
      </c>
      <c r="W75" s="197">
        <v>16.5</v>
      </c>
    </row>
    <row r="76" spans="1:23" ht="195">
      <c r="A76" s="42" t="s">
        <v>275</v>
      </c>
      <c r="B76" s="42" t="s">
        <v>276</v>
      </c>
      <c r="C76" s="42" t="s">
        <v>32</v>
      </c>
      <c r="D76" s="42" t="s">
        <v>24</v>
      </c>
      <c r="E76" s="42" t="s">
        <v>25</v>
      </c>
      <c r="F76" s="42">
        <v>25849611</v>
      </c>
      <c r="G76" s="46"/>
      <c r="H76" s="46"/>
      <c r="I76" s="11">
        <v>3</v>
      </c>
      <c r="J76" s="39">
        <v>4</v>
      </c>
      <c r="K76" s="11">
        <v>4</v>
      </c>
      <c r="L76" s="39">
        <v>4</v>
      </c>
      <c r="M76" s="11">
        <v>2</v>
      </c>
      <c r="N76" s="39">
        <v>3</v>
      </c>
      <c r="O76" s="11">
        <v>2</v>
      </c>
      <c r="P76" s="39">
        <v>2</v>
      </c>
      <c r="Q76" s="11">
        <v>10</v>
      </c>
      <c r="R76" s="39">
        <v>13</v>
      </c>
      <c r="S76" s="27">
        <f t="shared" si="4"/>
        <v>11.5</v>
      </c>
      <c r="T76" s="28">
        <f t="shared" si="5"/>
        <v>3</v>
      </c>
      <c r="U76">
        <f t="shared" si="6"/>
        <v>2.1213203435596424</v>
      </c>
      <c r="W76" s="197">
        <v>11.5</v>
      </c>
    </row>
    <row r="77" spans="1:23" ht="135">
      <c r="A77" s="42" t="s">
        <v>277</v>
      </c>
      <c r="B77" s="42" t="s">
        <v>278</v>
      </c>
      <c r="C77" s="42" t="s">
        <v>41</v>
      </c>
      <c r="D77" s="42" t="s">
        <v>30</v>
      </c>
      <c r="E77" s="42" t="s">
        <v>25</v>
      </c>
      <c r="F77" s="42">
        <v>25849960</v>
      </c>
      <c r="G77" s="46"/>
      <c r="H77" s="46"/>
      <c r="I77" s="11">
        <v>3</v>
      </c>
      <c r="J77" s="39">
        <v>4</v>
      </c>
      <c r="K77" s="11">
        <v>4</v>
      </c>
      <c r="L77" s="39">
        <v>4</v>
      </c>
      <c r="M77" s="11">
        <v>3</v>
      </c>
      <c r="N77" s="39">
        <v>4</v>
      </c>
      <c r="O77" s="11">
        <v>5</v>
      </c>
      <c r="P77" s="39">
        <v>3</v>
      </c>
      <c r="Q77" s="11">
        <v>15</v>
      </c>
      <c r="R77" s="39">
        <v>15</v>
      </c>
      <c r="S77" s="27">
        <f t="shared" si="4"/>
        <v>15</v>
      </c>
      <c r="T77" s="28">
        <f t="shared" si="5"/>
        <v>0</v>
      </c>
      <c r="U77">
        <f t="shared" si="6"/>
        <v>0</v>
      </c>
      <c r="W77" s="197">
        <v>15</v>
      </c>
    </row>
    <row r="78" spans="1:23" ht="225">
      <c r="A78" s="42" t="s">
        <v>279</v>
      </c>
      <c r="B78" s="42" t="s">
        <v>280</v>
      </c>
      <c r="C78" s="42" t="s">
        <v>33</v>
      </c>
      <c r="D78" s="42" t="s">
        <v>24</v>
      </c>
      <c r="E78" s="42" t="s">
        <v>25</v>
      </c>
      <c r="F78" s="42">
        <v>25854480</v>
      </c>
      <c r="G78" s="46"/>
      <c r="H78" s="46"/>
      <c r="I78" s="11">
        <v>5</v>
      </c>
      <c r="J78" s="39">
        <v>4</v>
      </c>
      <c r="K78" s="11">
        <v>3</v>
      </c>
      <c r="L78" s="39">
        <v>3</v>
      </c>
      <c r="M78" s="11">
        <v>4</v>
      </c>
      <c r="N78" s="39">
        <v>2</v>
      </c>
      <c r="O78" s="11">
        <v>1</v>
      </c>
      <c r="P78" s="39">
        <v>2</v>
      </c>
      <c r="Q78" s="11">
        <v>13</v>
      </c>
      <c r="R78" s="39">
        <v>11</v>
      </c>
      <c r="S78" s="27">
        <f t="shared" si="4"/>
        <v>12</v>
      </c>
      <c r="T78" s="28">
        <f t="shared" si="5"/>
        <v>2</v>
      </c>
      <c r="U78">
        <f t="shared" si="6"/>
        <v>1.4142135623730951</v>
      </c>
      <c r="W78" s="197">
        <v>12</v>
      </c>
    </row>
    <row r="79" spans="1:23" ht="120">
      <c r="A79" s="42" t="s">
        <v>281</v>
      </c>
      <c r="B79" s="42" t="s">
        <v>282</v>
      </c>
      <c r="C79" s="42" t="s">
        <v>32</v>
      </c>
      <c r="D79" s="42" t="s">
        <v>24</v>
      </c>
      <c r="E79" s="42" t="s">
        <v>25</v>
      </c>
      <c r="F79" s="42">
        <v>25856072</v>
      </c>
      <c r="G79" s="48"/>
      <c r="H79" s="46"/>
      <c r="I79" s="49">
        <v>3</v>
      </c>
      <c r="J79" s="39">
        <v>3</v>
      </c>
      <c r="K79" s="49">
        <v>4</v>
      </c>
      <c r="L79" s="39">
        <v>4</v>
      </c>
      <c r="M79" s="49">
        <v>0</v>
      </c>
      <c r="N79" s="39">
        <v>4</v>
      </c>
      <c r="O79" s="49">
        <v>4</v>
      </c>
      <c r="P79" s="39">
        <v>3</v>
      </c>
      <c r="Q79" s="11">
        <v>11</v>
      </c>
      <c r="R79" s="39">
        <v>14</v>
      </c>
      <c r="S79" s="27">
        <f t="shared" si="4"/>
        <v>12.5</v>
      </c>
      <c r="T79" s="28">
        <f t="shared" si="5"/>
        <v>3</v>
      </c>
      <c r="U79">
        <f t="shared" si="6"/>
        <v>2.1213203435596424</v>
      </c>
      <c r="W79" s="197">
        <v>12.5</v>
      </c>
    </row>
    <row r="80" spans="1:23" ht="225">
      <c r="A80" s="42" t="s">
        <v>283</v>
      </c>
      <c r="B80" s="42" t="s">
        <v>284</v>
      </c>
      <c r="C80" s="42" t="s">
        <v>71</v>
      </c>
      <c r="D80" s="42" t="s">
        <v>24</v>
      </c>
      <c r="E80" s="42" t="s">
        <v>25</v>
      </c>
      <c r="F80" s="42">
        <v>25856553</v>
      </c>
      <c r="G80" s="46"/>
      <c r="H80" s="46"/>
      <c r="I80" s="11">
        <v>5</v>
      </c>
      <c r="J80" s="39">
        <v>4</v>
      </c>
      <c r="K80" s="11">
        <v>5</v>
      </c>
      <c r="L80" s="39">
        <v>5</v>
      </c>
      <c r="M80" s="11">
        <v>4</v>
      </c>
      <c r="N80" s="39">
        <v>2</v>
      </c>
      <c r="O80" s="11">
        <v>0</v>
      </c>
      <c r="P80" s="39">
        <v>2</v>
      </c>
      <c r="Q80" s="11">
        <v>14</v>
      </c>
      <c r="R80" s="39">
        <v>13</v>
      </c>
      <c r="S80" s="27">
        <f t="shared" si="4"/>
        <v>13.5</v>
      </c>
      <c r="T80" s="28">
        <f t="shared" si="5"/>
        <v>1</v>
      </c>
      <c r="U80">
        <f t="shared" si="6"/>
        <v>0.70710678118654757</v>
      </c>
      <c r="W80" s="197">
        <v>13.5</v>
      </c>
    </row>
    <row r="81" spans="1:23" ht="165">
      <c r="A81" s="42" t="s">
        <v>285</v>
      </c>
      <c r="B81" s="42" t="s">
        <v>286</v>
      </c>
      <c r="C81" s="42" t="s">
        <v>78</v>
      </c>
      <c r="D81" s="42" t="s">
        <v>24</v>
      </c>
      <c r="E81" s="42" t="s">
        <v>25</v>
      </c>
      <c r="F81" s="42">
        <v>25865084</v>
      </c>
      <c r="G81" s="46"/>
      <c r="H81" s="46"/>
      <c r="I81" s="11">
        <v>3</v>
      </c>
      <c r="J81" s="39">
        <v>4</v>
      </c>
      <c r="K81" s="11">
        <v>5</v>
      </c>
      <c r="L81" s="39">
        <v>4</v>
      </c>
      <c r="M81" s="11">
        <v>0</v>
      </c>
      <c r="N81" s="39">
        <v>5</v>
      </c>
      <c r="O81" s="11">
        <v>2</v>
      </c>
      <c r="P81" s="39">
        <v>1</v>
      </c>
      <c r="Q81" s="11">
        <v>10</v>
      </c>
      <c r="R81" s="39">
        <v>14</v>
      </c>
      <c r="S81" s="27">
        <f t="shared" si="4"/>
        <v>12</v>
      </c>
      <c r="T81" s="28">
        <f t="shared" si="5"/>
        <v>4</v>
      </c>
      <c r="U81">
        <f t="shared" si="6"/>
        <v>2.8284271247461903</v>
      </c>
      <c r="W81" s="197">
        <v>12</v>
      </c>
    </row>
    <row r="82" spans="1:23" ht="135">
      <c r="A82" s="42" t="s">
        <v>287</v>
      </c>
      <c r="B82" s="42" t="s">
        <v>288</v>
      </c>
      <c r="C82" s="42" t="s">
        <v>289</v>
      </c>
      <c r="D82" s="42" t="s">
        <v>24</v>
      </c>
      <c r="E82" s="42" t="s">
        <v>25</v>
      </c>
      <c r="F82" s="42">
        <v>25870468</v>
      </c>
      <c r="G82" s="46"/>
      <c r="H82" s="46"/>
      <c r="I82" s="11">
        <v>1</v>
      </c>
      <c r="J82" s="39">
        <v>4</v>
      </c>
      <c r="K82" s="11">
        <v>2</v>
      </c>
      <c r="L82" s="39">
        <v>2</v>
      </c>
      <c r="M82" s="11">
        <v>5</v>
      </c>
      <c r="N82" s="39">
        <v>4</v>
      </c>
      <c r="O82" s="11">
        <v>2</v>
      </c>
      <c r="P82" s="39">
        <v>4</v>
      </c>
      <c r="Q82" s="11">
        <v>10</v>
      </c>
      <c r="R82" s="39">
        <v>14</v>
      </c>
      <c r="S82" s="27">
        <f t="shared" si="4"/>
        <v>12</v>
      </c>
      <c r="T82" s="28">
        <f t="shared" si="5"/>
        <v>4</v>
      </c>
      <c r="U82">
        <f t="shared" si="6"/>
        <v>2.8284271247461903</v>
      </c>
      <c r="W82" s="197">
        <v>12</v>
      </c>
    </row>
    <row r="83" spans="1:23" ht="240">
      <c r="A83" s="42" t="s">
        <v>290</v>
      </c>
      <c r="B83" s="42" t="s">
        <v>291</v>
      </c>
      <c r="C83" s="42" t="s">
        <v>292</v>
      </c>
      <c r="D83" s="42" t="s">
        <v>30</v>
      </c>
      <c r="E83" s="42" t="s">
        <v>25</v>
      </c>
      <c r="F83" s="42">
        <v>25873993</v>
      </c>
      <c r="G83" s="46"/>
      <c r="H83" s="46"/>
      <c r="I83" s="11">
        <v>2</v>
      </c>
      <c r="J83" s="39">
        <v>4</v>
      </c>
      <c r="K83" s="11">
        <v>5</v>
      </c>
      <c r="L83" s="39">
        <v>5</v>
      </c>
      <c r="M83" s="11">
        <v>5</v>
      </c>
      <c r="N83" s="39">
        <v>4</v>
      </c>
      <c r="O83" s="11">
        <v>4</v>
      </c>
      <c r="P83" s="39">
        <v>3</v>
      </c>
      <c r="Q83" s="11">
        <v>16</v>
      </c>
      <c r="R83" s="39">
        <v>16</v>
      </c>
      <c r="S83" s="27">
        <f t="shared" si="4"/>
        <v>16</v>
      </c>
      <c r="T83" s="28">
        <f t="shared" si="5"/>
        <v>0</v>
      </c>
      <c r="U83">
        <f t="shared" si="6"/>
        <v>0</v>
      </c>
      <c r="W83" s="197">
        <v>16</v>
      </c>
    </row>
    <row r="84" spans="1:23" ht="180">
      <c r="A84" s="42" t="s">
        <v>293</v>
      </c>
      <c r="B84" s="42" t="s">
        <v>294</v>
      </c>
      <c r="C84" s="42" t="s">
        <v>41</v>
      </c>
      <c r="D84" s="42" t="s">
        <v>24</v>
      </c>
      <c r="E84" s="42" t="s">
        <v>25</v>
      </c>
      <c r="F84" s="42">
        <v>25875252</v>
      </c>
      <c r="G84" s="46"/>
      <c r="H84" s="46"/>
      <c r="I84" s="11">
        <v>3</v>
      </c>
      <c r="J84" s="39">
        <v>3</v>
      </c>
      <c r="K84" s="11">
        <v>4</v>
      </c>
      <c r="L84" s="39">
        <v>3</v>
      </c>
      <c r="M84" s="11">
        <v>2</v>
      </c>
      <c r="N84" s="39">
        <v>3</v>
      </c>
      <c r="O84" s="11">
        <v>4</v>
      </c>
      <c r="P84" s="39">
        <v>3</v>
      </c>
      <c r="Q84" s="11">
        <v>13</v>
      </c>
      <c r="R84" s="39">
        <v>12</v>
      </c>
      <c r="S84" s="27">
        <f t="shared" si="4"/>
        <v>12.5</v>
      </c>
      <c r="T84" s="28">
        <f t="shared" si="5"/>
        <v>1</v>
      </c>
      <c r="U84">
        <f t="shared" si="6"/>
        <v>0.70710678118654757</v>
      </c>
      <c r="W84" s="197">
        <v>12.5</v>
      </c>
    </row>
    <row r="85" spans="1:23" ht="210">
      <c r="A85" s="42" t="s">
        <v>295</v>
      </c>
      <c r="B85" s="42" t="s">
        <v>296</v>
      </c>
      <c r="C85" s="42" t="s">
        <v>89</v>
      </c>
      <c r="D85" s="42" t="s">
        <v>29</v>
      </c>
      <c r="E85" s="42" t="s">
        <v>25</v>
      </c>
      <c r="F85" s="42">
        <v>26257047</v>
      </c>
      <c r="G85" s="48"/>
      <c r="H85" s="46"/>
      <c r="I85" s="49">
        <v>3</v>
      </c>
      <c r="J85" s="39">
        <v>1</v>
      </c>
      <c r="K85" s="49">
        <v>5</v>
      </c>
      <c r="L85" s="39">
        <v>4</v>
      </c>
      <c r="M85" s="49">
        <v>3</v>
      </c>
      <c r="N85" s="39">
        <v>3</v>
      </c>
      <c r="O85" s="49">
        <v>4</v>
      </c>
      <c r="P85" s="39">
        <v>3</v>
      </c>
      <c r="Q85" s="11">
        <v>15</v>
      </c>
      <c r="R85" s="39">
        <v>11</v>
      </c>
      <c r="S85" s="27">
        <f t="shared" si="4"/>
        <v>13</v>
      </c>
      <c r="T85" s="28">
        <f t="shared" si="5"/>
        <v>4</v>
      </c>
      <c r="U85">
        <f t="shared" si="6"/>
        <v>2.8284271247461903</v>
      </c>
      <c r="W85" s="197">
        <v>13</v>
      </c>
    </row>
    <row r="86" spans="1:23" ht="150">
      <c r="A86" s="42" t="s">
        <v>297</v>
      </c>
      <c r="B86" s="42" t="s">
        <v>298</v>
      </c>
      <c r="C86" s="42" t="s">
        <v>299</v>
      </c>
      <c r="D86" s="42" t="s">
        <v>30</v>
      </c>
      <c r="E86" s="42" t="s">
        <v>25</v>
      </c>
      <c r="F86" s="42">
        <v>26262065</v>
      </c>
      <c r="G86" s="46"/>
      <c r="H86" s="46"/>
      <c r="I86" s="11">
        <v>2</v>
      </c>
      <c r="J86" s="39">
        <v>0</v>
      </c>
      <c r="K86" s="11">
        <v>2</v>
      </c>
      <c r="L86" s="39">
        <v>1</v>
      </c>
      <c r="M86" s="11">
        <v>3</v>
      </c>
      <c r="N86" s="39">
        <v>2</v>
      </c>
      <c r="O86" s="11">
        <v>2</v>
      </c>
      <c r="P86" s="39">
        <v>0</v>
      </c>
      <c r="Q86" s="11">
        <v>8</v>
      </c>
      <c r="R86" s="39">
        <v>3</v>
      </c>
      <c r="S86" s="27">
        <f t="shared" si="4"/>
        <v>5.5</v>
      </c>
      <c r="T86" s="28">
        <f t="shared" si="5"/>
        <v>5</v>
      </c>
      <c r="U86">
        <f t="shared" si="6"/>
        <v>3.5355339059327378</v>
      </c>
      <c r="W86" s="197">
        <v>5.5</v>
      </c>
    </row>
    <row r="87" spans="1:23" ht="150">
      <c r="A87" s="42" t="s">
        <v>300</v>
      </c>
      <c r="B87" s="42" t="s">
        <v>301</v>
      </c>
      <c r="C87" s="42" t="s">
        <v>302</v>
      </c>
      <c r="D87" s="42" t="s">
        <v>24</v>
      </c>
      <c r="E87" s="42" t="s">
        <v>25</v>
      </c>
      <c r="F87" s="42">
        <v>26260556</v>
      </c>
      <c r="G87" s="46"/>
      <c r="H87" s="46"/>
      <c r="I87" s="11">
        <v>3</v>
      </c>
      <c r="J87" s="39">
        <v>3</v>
      </c>
      <c r="K87" s="11">
        <v>4</v>
      </c>
      <c r="L87" s="39">
        <v>4</v>
      </c>
      <c r="M87" s="11">
        <v>2</v>
      </c>
      <c r="N87" s="39">
        <v>3</v>
      </c>
      <c r="O87" s="11">
        <v>2</v>
      </c>
      <c r="P87" s="39">
        <v>3</v>
      </c>
      <c r="Q87" s="11">
        <v>11</v>
      </c>
      <c r="R87" s="39">
        <v>13</v>
      </c>
      <c r="S87" s="27">
        <f t="shared" si="4"/>
        <v>12</v>
      </c>
      <c r="T87" s="28">
        <f t="shared" si="5"/>
        <v>2</v>
      </c>
      <c r="U87">
        <f t="shared" si="6"/>
        <v>1.4142135623730951</v>
      </c>
      <c r="W87" s="197">
        <v>12</v>
      </c>
    </row>
    <row r="88" spans="1:23" ht="165">
      <c r="A88" s="42" t="s">
        <v>303</v>
      </c>
      <c r="B88" s="42" t="s">
        <v>304</v>
      </c>
      <c r="C88" s="42" t="s">
        <v>305</v>
      </c>
      <c r="D88" s="42" t="s">
        <v>24</v>
      </c>
      <c r="E88" s="42" t="s">
        <v>25</v>
      </c>
      <c r="F88" s="42">
        <v>25867578</v>
      </c>
      <c r="G88" s="46"/>
      <c r="H88" s="46"/>
      <c r="I88" s="11">
        <v>2</v>
      </c>
      <c r="J88" s="39">
        <v>4</v>
      </c>
      <c r="K88" s="11">
        <v>1</v>
      </c>
      <c r="L88" s="39">
        <v>1</v>
      </c>
      <c r="M88" s="11">
        <v>0</v>
      </c>
      <c r="N88" s="39">
        <v>3</v>
      </c>
      <c r="O88" s="11">
        <v>1</v>
      </c>
      <c r="P88" s="39">
        <v>1</v>
      </c>
      <c r="Q88" s="11">
        <v>4</v>
      </c>
      <c r="R88" s="39">
        <v>9</v>
      </c>
      <c r="S88" s="27">
        <f t="shared" si="4"/>
        <v>6.5</v>
      </c>
      <c r="T88" s="28">
        <f t="shared" si="5"/>
        <v>5</v>
      </c>
      <c r="U88">
        <f t="shared" si="6"/>
        <v>3.5355339059327378</v>
      </c>
      <c r="W88" s="197">
        <v>6.5</v>
      </c>
    </row>
    <row r="89" spans="1:23" ht="165">
      <c r="A89" s="37" t="s">
        <v>306</v>
      </c>
      <c r="B89" s="37" t="s">
        <v>307</v>
      </c>
      <c r="C89" s="37" t="s">
        <v>308</v>
      </c>
      <c r="D89" s="37" t="s">
        <v>309</v>
      </c>
      <c r="E89" s="37" t="s">
        <v>310</v>
      </c>
      <c r="F89" s="37">
        <v>25542061</v>
      </c>
      <c r="G89" s="40"/>
      <c r="H89" s="40"/>
      <c r="I89" s="38">
        <v>2</v>
      </c>
      <c r="J89" s="39">
        <v>3</v>
      </c>
      <c r="K89" s="38">
        <v>3</v>
      </c>
      <c r="L89" s="39">
        <v>3</v>
      </c>
      <c r="M89" s="38">
        <v>5</v>
      </c>
      <c r="N89" s="39">
        <v>2</v>
      </c>
      <c r="O89" s="38">
        <v>4</v>
      </c>
      <c r="P89" s="39">
        <v>1</v>
      </c>
      <c r="Q89" s="38">
        <v>14</v>
      </c>
      <c r="R89" s="9">
        <v>9</v>
      </c>
      <c r="S89" s="27">
        <f t="shared" si="4"/>
        <v>11.5</v>
      </c>
      <c r="T89" s="28">
        <f t="shared" si="5"/>
        <v>5</v>
      </c>
      <c r="U89">
        <f t="shared" si="6"/>
        <v>3.5355339059327378</v>
      </c>
      <c r="W89" s="197">
        <v>11.5</v>
      </c>
    </row>
    <row r="90" spans="1:23" ht="409.6">
      <c r="A90" s="37" t="s">
        <v>311</v>
      </c>
      <c r="B90" s="37" t="s">
        <v>312</v>
      </c>
      <c r="C90" s="37" t="s">
        <v>313</v>
      </c>
      <c r="D90" s="37" t="s">
        <v>309</v>
      </c>
      <c r="E90" s="37" t="s">
        <v>310</v>
      </c>
      <c r="F90" s="37">
        <v>25841891</v>
      </c>
      <c r="G90" s="40"/>
      <c r="H90" s="40"/>
      <c r="I90" s="41">
        <v>5</v>
      </c>
      <c r="J90" s="39">
        <v>5</v>
      </c>
      <c r="K90" s="38">
        <v>5</v>
      </c>
      <c r="L90" s="39">
        <v>5</v>
      </c>
      <c r="M90" s="38">
        <v>5</v>
      </c>
      <c r="N90" s="39">
        <v>5</v>
      </c>
      <c r="O90" s="38">
        <v>5</v>
      </c>
      <c r="P90" s="39">
        <v>5</v>
      </c>
      <c r="Q90" s="38">
        <v>20</v>
      </c>
      <c r="R90" s="9">
        <v>20</v>
      </c>
      <c r="S90" s="27">
        <f t="shared" si="4"/>
        <v>20</v>
      </c>
      <c r="T90" s="28">
        <f t="shared" si="5"/>
        <v>0</v>
      </c>
      <c r="U90">
        <f t="shared" si="6"/>
        <v>0</v>
      </c>
      <c r="W90" s="197">
        <v>20</v>
      </c>
    </row>
    <row r="91" spans="1:23" ht="195">
      <c r="A91" s="42" t="s">
        <v>314</v>
      </c>
      <c r="B91" s="37" t="s">
        <v>315</v>
      </c>
      <c r="C91" s="37" t="s">
        <v>316</v>
      </c>
      <c r="D91" s="37" t="s">
        <v>309</v>
      </c>
      <c r="E91" s="37" t="s">
        <v>310</v>
      </c>
      <c r="F91" s="37">
        <v>25499588</v>
      </c>
      <c r="G91" s="40"/>
      <c r="H91" s="40"/>
      <c r="I91" s="38">
        <v>2</v>
      </c>
      <c r="J91" s="39">
        <v>3</v>
      </c>
      <c r="K91" s="38">
        <v>5</v>
      </c>
      <c r="L91" s="39">
        <v>5</v>
      </c>
      <c r="M91" s="38">
        <v>2</v>
      </c>
      <c r="N91" s="39">
        <v>0</v>
      </c>
      <c r="O91" s="38">
        <v>4</v>
      </c>
      <c r="P91" s="39">
        <v>1</v>
      </c>
      <c r="Q91" s="38">
        <v>13</v>
      </c>
      <c r="R91" s="9">
        <v>9</v>
      </c>
      <c r="S91" s="27">
        <f t="shared" si="4"/>
        <v>11</v>
      </c>
      <c r="T91" s="28">
        <f t="shared" si="5"/>
        <v>4</v>
      </c>
      <c r="U91">
        <f t="shared" si="6"/>
        <v>2.8284271247461903</v>
      </c>
      <c r="W91" s="197">
        <v>11</v>
      </c>
    </row>
    <row r="92" spans="1:23" ht="165">
      <c r="A92" s="37" t="s">
        <v>191</v>
      </c>
      <c r="B92" s="37" t="s">
        <v>317</v>
      </c>
      <c r="C92" s="37" t="s">
        <v>318</v>
      </c>
      <c r="D92" s="37" t="s">
        <v>309</v>
      </c>
      <c r="E92" s="37" t="s">
        <v>310</v>
      </c>
      <c r="F92" s="37">
        <v>25482077</v>
      </c>
      <c r="G92" s="40"/>
      <c r="H92" s="40"/>
      <c r="I92" s="38">
        <v>2</v>
      </c>
      <c r="J92" s="39">
        <v>3</v>
      </c>
      <c r="K92" s="38">
        <v>5</v>
      </c>
      <c r="L92" s="39">
        <v>5</v>
      </c>
      <c r="M92" s="38">
        <v>3</v>
      </c>
      <c r="N92" s="39">
        <v>3</v>
      </c>
      <c r="O92" s="38">
        <v>4</v>
      </c>
      <c r="P92" s="39">
        <v>1</v>
      </c>
      <c r="Q92" s="38">
        <v>14</v>
      </c>
      <c r="R92" s="9">
        <v>12</v>
      </c>
      <c r="S92" s="27">
        <f t="shared" si="4"/>
        <v>13</v>
      </c>
      <c r="T92" s="28">
        <f t="shared" si="5"/>
        <v>2</v>
      </c>
      <c r="U92">
        <f t="shared" si="6"/>
        <v>1.4142135623730951</v>
      </c>
      <c r="W92" s="197">
        <v>13</v>
      </c>
    </row>
    <row r="93" spans="1:23" ht="270">
      <c r="A93" s="37" t="s">
        <v>319</v>
      </c>
      <c r="B93" s="10" t="s">
        <v>320</v>
      </c>
      <c r="C93" s="37" t="s">
        <v>92</v>
      </c>
      <c r="D93" s="37" t="s">
        <v>309</v>
      </c>
      <c r="E93" s="37" t="s">
        <v>310</v>
      </c>
      <c r="F93" s="37">
        <v>25537295</v>
      </c>
      <c r="G93" s="40"/>
      <c r="H93" s="40"/>
      <c r="I93" s="38">
        <v>2</v>
      </c>
      <c r="J93" s="39">
        <v>3</v>
      </c>
      <c r="K93" s="38">
        <v>4</v>
      </c>
      <c r="L93" s="39">
        <v>5</v>
      </c>
      <c r="M93" s="38">
        <v>3</v>
      </c>
      <c r="N93" s="39">
        <v>5</v>
      </c>
      <c r="O93" s="38">
        <v>4</v>
      </c>
      <c r="P93" s="39">
        <v>3</v>
      </c>
      <c r="Q93" s="38">
        <v>13</v>
      </c>
      <c r="R93" s="9">
        <v>15</v>
      </c>
      <c r="S93" s="27">
        <f t="shared" si="4"/>
        <v>14</v>
      </c>
      <c r="T93" s="28">
        <f t="shared" si="5"/>
        <v>2</v>
      </c>
      <c r="U93">
        <f t="shared" si="6"/>
        <v>1.4142135623730951</v>
      </c>
      <c r="W93" s="197">
        <v>14</v>
      </c>
    </row>
    <row r="94" spans="1:23" ht="210">
      <c r="A94" s="42" t="s">
        <v>321</v>
      </c>
      <c r="B94" s="42" t="s">
        <v>322</v>
      </c>
      <c r="C94" s="42" t="s">
        <v>323</v>
      </c>
      <c r="D94" s="42" t="s">
        <v>309</v>
      </c>
      <c r="E94" s="37" t="s">
        <v>310</v>
      </c>
      <c r="F94" s="37">
        <v>25840595</v>
      </c>
      <c r="G94" s="40"/>
      <c r="H94" s="40"/>
      <c r="I94" s="38">
        <v>2</v>
      </c>
      <c r="J94" s="39">
        <v>3</v>
      </c>
      <c r="K94" s="38">
        <v>5</v>
      </c>
      <c r="L94" s="39">
        <v>5</v>
      </c>
      <c r="M94" s="38">
        <v>3</v>
      </c>
      <c r="N94" s="39">
        <v>5</v>
      </c>
      <c r="O94" s="38">
        <v>4</v>
      </c>
      <c r="P94" s="39">
        <v>1</v>
      </c>
      <c r="Q94" s="38">
        <v>14</v>
      </c>
      <c r="R94" s="39">
        <v>14</v>
      </c>
      <c r="S94" s="27">
        <f t="shared" si="4"/>
        <v>14</v>
      </c>
      <c r="T94" s="28">
        <f t="shared" si="5"/>
        <v>0</v>
      </c>
      <c r="U94">
        <f t="shared" si="6"/>
        <v>0</v>
      </c>
      <c r="W94" s="197">
        <v>14</v>
      </c>
    </row>
    <row r="95" spans="1:23" ht="150">
      <c r="A95" s="37" t="s">
        <v>324</v>
      </c>
      <c r="B95" s="37" t="s">
        <v>325</v>
      </c>
      <c r="C95" s="37" t="s">
        <v>326</v>
      </c>
      <c r="D95" s="37" t="s">
        <v>309</v>
      </c>
      <c r="E95" s="37" t="s">
        <v>310</v>
      </c>
      <c r="F95" s="37">
        <v>25841025</v>
      </c>
      <c r="G95" s="40"/>
      <c r="H95" s="40"/>
      <c r="I95" s="38">
        <v>3</v>
      </c>
      <c r="J95" s="43">
        <v>3</v>
      </c>
      <c r="K95" s="38">
        <v>5</v>
      </c>
      <c r="L95" s="39">
        <v>4</v>
      </c>
      <c r="M95" s="38">
        <v>5</v>
      </c>
      <c r="N95" s="39">
        <v>5</v>
      </c>
      <c r="O95" s="38">
        <v>1</v>
      </c>
      <c r="P95" s="39">
        <v>1</v>
      </c>
      <c r="Q95" s="38">
        <v>14</v>
      </c>
      <c r="R95" s="9">
        <v>13</v>
      </c>
      <c r="S95" s="27">
        <f t="shared" si="4"/>
        <v>13.5</v>
      </c>
      <c r="T95" s="28">
        <f t="shared" si="5"/>
        <v>1</v>
      </c>
      <c r="U95">
        <f t="shared" si="6"/>
        <v>0.70710678118654757</v>
      </c>
      <c r="W95" s="197">
        <v>13.5</v>
      </c>
    </row>
    <row r="96" spans="1:23" ht="210">
      <c r="A96" s="37" t="s">
        <v>327</v>
      </c>
      <c r="B96" s="37" t="s">
        <v>328</v>
      </c>
      <c r="C96" s="37" t="s">
        <v>38</v>
      </c>
      <c r="D96" s="37" t="s">
        <v>329</v>
      </c>
      <c r="E96" s="37" t="s">
        <v>310</v>
      </c>
      <c r="F96" s="37">
        <v>25510716</v>
      </c>
      <c r="G96" s="40"/>
      <c r="H96" s="40"/>
      <c r="I96" s="38">
        <v>3</v>
      </c>
      <c r="J96" s="39">
        <v>3</v>
      </c>
      <c r="K96" s="38">
        <v>3</v>
      </c>
      <c r="L96" s="39">
        <v>0</v>
      </c>
      <c r="M96" s="38">
        <v>3</v>
      </c>
      <c r="N96" s="39">
        <v>3</v>
      </c>
      <c r="O96" s="38">
        <v>1</v>
      </c>
      <c r="P96" s="39">
        <v>1</v>
      </c>
      <c r="Q96" s="38">
        <v>10</v>
      </c>
      <c r="R96" s="9">
        <v>7</v>
      </c>
      <c r="S96" s="27">
        <f t="shared" si="4"/>
        <v>8.5</v>
      </c>
      <c r="T96" s="28">
        <f t="shared" si="5"/>
        <v>3</v>
      </c>
      <c r="U96">
        <f t="shared" si="6"/>
        <v>2.1213203435596424</v>
      </c>
      <c r="W96" s="197">
        <v>8.5</v>
      </c>
    </row>
    <row r="97" spans="1:23" ht="409.6">
      <c r="A97" s="37" t="s">
        <v>330</v>
      </c>
      <c r="B97" s="37" t="s">
        <v>331</v>
      </c>
      <c r="C97" s="37" t="s">
        <v>313</v>
      </c>
      <c r="D97" s="37" t="s">
        <v>309</v>
      </c>
      <c r="E97" s="37" t="s">
        <v>310</v>
      </c>
      <c r="F97" s="37">
        <v>25842221</v>
      </c>
      <c r="G97" s="40"/>
      <c r="H97" s="40"/>
      <c r="I97" s="38">
        <v>5</v>
      </c>
      <c r="J97" s="39">
        <v>5</v>
      </c>
      <c r="K97" s="38">
        <v>5</v>
      </c>
      <c r="L97" s="39">
        <v>5</v>
      </c>
      <c r="M97" s="38">
        <v>5</v>
      </c>
      <c r="N97" s="39">
        <v>5</v>
      </c>
      <c r="O97" s="38">
        <v>5</v>
      </c>
      <c r="P97" s="39">
        <v>5</v>
      </c>
      <c r="Q97" s="38">
        <v>20</v>
      </c>
      <c r="R97" s="9">
        <v>20</v>
      </c>
      <c r="S97" s="27">
        <f t="shared" si="4"/>
        <v>20</v>
      </c>
      <c r="T97" s="28">
        <f t="shared" si="5"/>
        <v>0</v>
      </c>
      <c r="U97">
        <f t="shared" si="6"/>
        <v>0</v>
      </c>
      <c r="W97" s="197">
        <v>20</v>
      </c>
    </row>
    <row r="98" spans="1:23" ht="180">
      <c r="A98" s="37" t="s">
        <v>332</v>
      </c>
      <c r="B98" s="37" t="s">
        <v>333</v>
      </c>
      <c r="C98" s="37" t="s">
        <v>334</v>
      </c>
      <c r="D98" s="37" t="s">
        <v>309</v>
      </c>
      <c r="E98" s="37" t="s">
        <v>310</v>
      </c>
      <c r="F98" s="37">
        <v>25838643</v>
      </c>
      <c r="G98" s="40"/>
      <c r="H98" s="40"/>
      <c r="I98" s="38">
        <v>3</v>
      </c>
      <c r="J98" s="39">
        <v>3</v>
      </c>
      <c r="K98" s="38">
        <v>4</v>
      </c>
      <c r="L98" s="39">
        <v>4</v>
      </c>
      <c r="M98" s="38">
        <v>3</v>
      </c>
      <c r="N98" s="39">
        <v>0</v>
      </c>
      <c r="O98" s="38">
        <v>0</v>
      </c>
      <c r="P98" s="39">
        <v>1</v>
      </c>
      <c r="Q98" s="38">
        <v>10</v>
      </c>
      <c r="R98" s="9">
        <v>8</v>
      </c>
      <c r="S98" s="27">
        <f t="shared" si="4"/>
        <v>9</v>
      </c>
      <c r="T98" s="28">
        <f t="shared" si="5"/>
        <v>2</v>
      </c>
      <c r="U98">
        <f t="shared" si="6"/>
        <v>1.4142135623730951</v>
      </c>
      <c r="W98" s="197">
        <v>9</v>
      </c>
    </row>
    <row r="99" spans="1:23" ht="120">
      <c r="A99" s="37" t="s">
        <v>335</v>
      </c>
      <c r="B99" s="37" t="s">
        <v>336</v>
      </c>
      <c r="C99" s="37" t="s">
        <v>337</v>
      </c>
      <c r="D99" s="37" t="s">
        <v>309</v>
      </c>
      <c r="E99" s="37" t="s">
        <v>310</v>
      </c>
      <c r="F99" s="37">
        <v>25834568</v>
      </c>
      <c r="G99" s="44"/>
      <c r="H99" s="40"/>
      <c r="I99" s="45">
        <v>1</v>
      </c>
      <c r="J99" s="39">
        <v>3</v>
      </c>
      <c r="K99" s="45">
        <v>1</v>
      </c>
      <c r="L99" s="39">
        <v>0</v>
      </c>
      <c r="M99" s="45">
        <v>5</v>
      </c>
      <c r="N99" s="39">
        <v>3</v>
      </c>
      <c r="O99" s="45">
        <v>4</v>
      </c>
      <c r="P99" s="39">
        <v>1</v>
      </c>
      <c r="Q99" s="38">
        <v>11</v>
      </c>
      <c r="R99" s="9">
        <v>7</v>
      </c>
      <c r="S99" s="27">
        <f t="shared" si="4"/>
        <v>9</v>
      </c>
      <c r="T99" s="28">
        <f t="shared" si="5"/>
        <v>4</v>
      </c>
      <c r="U99">
        <f t="shared" si="6"/>
        <v>2.8284271247461903</v>
      </c>
      <c r="W99" s="197">
        <v>9</v>
      </c>
    </row>
    <row r="100" spans="1:23" ht="150">
      <c r="A100" s="42" t="s">
        <v>338</v>
      </c>
      <c r="B100" s="42" t="s">
        <v>339</v>
      </c>
      <c r="C100" s="42" t="s">
        <v>340</v>
      </c>
      <c r="D100" s="42" t="s">
        <v>309</v>
      </c>
      <c r="E100" s="37" t="s">
        <v>310</v>
      </c>
      <c r="F100" s="37">
        <v>25829903</v>
      </c>
      <c r="G100" s="40"/>
      <c r="H100" s="40"/>
      <c r="I100" s="38">
        <v>3</v>
      </c>
      <c r="J100" s="39">
        <v>3</v>
      </c>
      <c r="K100" s="38">
        <v>4</v>
      </c>
      <c r="L100" s="39">
        <v>4</v>
      </c>
      <c r="M100" s="38">
        <v>5</v>
      </c>
      <c r="N100" s="39">
        <v>0</v>
      </c>
      <c r="O100" s="38">
        <v>1</v>
      </c>
      <c r="P100" s="39">
        <v>4</v>
      </c>
      <c r="Q100" s="38">
        <v>9</v>
      </c>
      <c r="R100" s="9">
        <v>11</v>
      </c>
      <c r="S100" s="27">
        <f t="shared" si="4"/>
        <v>10</v>
      </c>
      <c r="T100" s="28">
        <f t="shared" si="5"/>
        <v>2</v>
      </c>
      <c r="U100">
        <f t="shared" si="6"/>
        <v>1.4142135623730951</v>
      </c>
      <c r="W100" s="197">
        <v>10</v>
      </c>
    </row>
    <row r="101" spans="1:23" ht="210">
      <c r="A101" s="37" t="s">
        <v>341</v>
      </c>
      <c r="B101" s="37" t="s">
        <v>342</v>
      </c>
      <c r="C101" s="37" t="s">
        <v>313</v>
      </c>
      <c r="D101" s="37" t="s">
        <v>309</v>
      </c>
      <c r="E101" s="37" t="s">
        <v>310</v>
      </c>
      <c r="F101" s="37">
        <v>26164097</v>
      </c>
      <c r="G101" s="40"/>
      <c r="H101" s="40"/>
      <c r="I101" s="38">
        <v>5</v>
      </c>
      <c r="J101" s="39">
        <v>5</v>
      </c>
      <c r="K101" s="38">
        <v>5</v>
      </c>
      <c r="L101" s="39">
        <v>5</v>
      </c>
      <c r="M101" s="38">
        <v>4</v>
      </c>
      <c r="N101" s="39">
        <v>5</v>
      </c>
      <c r="O101" s="38">
        <v>5</v>
      </c>
      <c r="P101" s="39">
        <v>5</v>
      </c>
      <c r="Q101" s="38">
        <v>19</v>
      </c>
      <c r="R101" s="9">
        <v>20</v>
      </c>
      <c r="S101" s="27">
        <f t="shared" si="4"/>
        <v>19.5</v>
      </c>
      <c r="T101" s="28">
        <f t="shared" si="5"/>
        <v>1</v>
      </c>
      <c r="U101">
        <f t="shared" si="6"/>
        <v>0.70710678118654757</v>
      </c>
      <c r="W101" s="197">
        <v>19.5</v>
      </c>
    </row>
    <row r="102" spans="1:23" ht="314">
      <c r="A102" s="37" t="s">
        <v>343</v>
      </c>
      <c r="B102" s="37" t="s">
        <v>344</v>
      </c>
      <c r="C102" s="42" t="s">
        <v>340</v>
      </c>
      <c r="D102" s="37" t="s">
        <v>309</v>
      </c>
      <c r="E102" s="37" t="s">
        <v>310</v>
      </c>
      <c r="F102" s="37">
        <v>25558199</v>
      </c>
      <c r="G102" s="40"/>
      <c r="H102" s="40"/>
      <c r="I102" s="38">
        <v>5</v>
      </c>
      <c r="J102" s="39">
        <v>5</v>
      </c>
      <c r="K102" s="38">
        <v>4</v>
      </c>
      <c r="L102" s="39">
        <v>3</v>
      </c>
      <c r="M102" s="38">
        <v>5</v>
      </c>
      <c r="N102" s="39">
        <v>5</v>
      </c>
      <c r="O102" s="38">
        <v>5</v>
      </c>
      <c r="P102" s="39">
        <v>5</v>
      </c>
      <c r="Q102" s="38">
        <v>19</v>
      </c>
      <c r="R102" s="9">
        <v>18</v>
      </c>
      <c r="S102" s="27">
        <f t="shared" si="4"/>
        <v>18.5</v>
      </c>
      <c r="T102" s="28">
        <f t="shared" si="5"/>
        <v>1</v>
      </c>
      <c r="U102">
        <f t="shared" si="6"/>
        <v>0.70710678118654757</v>
      </c>
      <c r="W102" s="197">
        <v>18.5</v>
      </c>
    </row>
    <row r="103" spans="1:23" ht="180">
      <c r="A103" s="37" t="s">
        <v>345</v>
      </c>
      <c r="B103" s="37" t="s">
        <v>26</v>
      </c>
      <c r="C103" s="37" t="s">
        <v>346</v>
      </c>
      <c r="D103" s="37" t="s">
        <v>309</v>
      </c>
      <c r="E103" s="37" t="s">
        <v>310</v>
      </c>
      <c r="F103" s="37">
        <v>25558104</v>
      </c>
      <c r="G103" s="40"/>
      <c r="H103" s="40"/>
      <c r="I103" s="38">
        <v>3</v>
      </c>
      <c r="J103" s="39">
        <v>3</v>
      </c>
      <c r="K103" s="38">
        <v>2</v>
      </c>
      <c r="L103" s="39">
        <v>1</v>
      </c>
      <c r="M103" s="38">
        <v>5</v>
      </c>
      <c r="N103" s="39">
        <v>5</v>
      </c>
      <c r="O103" s="38">
        <v>1</v>
      </c>
      <c r="P103" s="39">
        <v>2</v>
      </c>
      <c r="Q103" s="38">
        <v>11</v>
      </c>
      <c r="R103" s="9">
        <v>11</v>
      </c>
      <c r="S103" s="27">
        <f t="shared" si="4"/>
        <v>11</v>
      </c>
      <c r="T103" s="28">
        <f t="shared" si="5"/>
        <v>0</v>
      </c>
      <c r="U103">
        <f t="shared" si="6"/>
        <v>0</v>
      </c>
      <c r="W103" s="197">
        <v>11</v>
      </c>
    </row>
    <row r="104" spans="1:23" ht="195">
      <c r="A104" s="37" t="s">
        <v>347</v>
      </c>
      <c r="B104" s="37" t="s">
        <v>348</v>
      </c>
      <c r="C104" s="37" t="s">
        <v>349</v>
      </c>
      <c r="D104" s="37" t="s">
        <v>309</v>
      </c>
      <c r="E104" s="37" t="s">
        <v>310</v>
      </c>
      <c r="F104" s="37">
        <v>25547179</v>
      </c>
      <c r="G104" s="44"/>
      <c r="H104" s="40"/>
      <c r="I104" s="45">
        <v>2</v>
      </c>
      <c r="J104" s="39">
        <v>3</v>
      </c>
      <c r="K104" s="45">
        <v>4</v>
      </c>
      <c r="L104" s="39">
        <v>3</v>
      </c>
      <c r="M104" s="45">
        <v>5</v>
      </c>
      <c r="N104" s="39">
        <v>5</v>
      </c>
      <c r="O104" s="45">
        <v>4</v>
      </c>
      <c r="P104" s="39">
        <v>4</v>
      </c>
      <c r="Q104" s="38">
        <v>15</v>
      </c>
      <c r="R104" s="9">
        <v>15</v>
      </c>
      <c r="S104" s="27">
        <f t="shared" si="4"/>
        <v>15</v>
      </c>
      <c r="T104" s="28">
        <f t="shared" si="5"/>
        <v>0</v>
      </c>
      <c r="U104">
        <f t="shared" si="6"/>
        <v>0</v>
      </c>
      <c r="W104" s="197">
        <v>15</v>
      </c>
    </row>
    <row r="105" spans="1:23" ht="105">
      <c r="A105" s="37" t="s">
        <v>350</v>
      </c>
      <c r="B105" s="37" t="s">
        <v>351</v>
      </c>
      <c r="C105" s="37" t="s">
        <v>352</v>
      </c>
      <c r="D105" s="37" t="s">
        <v>309</v>
      </c>
      <c r="E105" s="37" t="s">
        <v>310</v>
      </c>
      <c r="F105" s="37">
        <v>25542727</v>
      </c>
      <c r="G105" s="40"/>
      <c r="H105" s="40"/>
      <c r="I105" s="38">
        <v>2</v>
      </c>
      <c r="J105" s="39">
        <v>3</v>
      </c>
      <c r="K105" s="38">
        <v>4</v>
      </c>
      <c r="L105" s="39">
        <v>2</v>
      </c>
      <c r="M105" s="38">
        <v>2</v>
      </c>
      <c r="N105" s="39">
        <v>2</v>
      </c>
      <c r="O105" s="38">
        <v>1</v>
      </c>
      <c r="P105" s="39">
        <v>1</v>
      </c>
      <c r="Q105" s="38">
        <v>9</v>
      </c>
      <c r="R105" s="9">
        <v>8</v>
      </c>
      <c r="S105" s="27">
        <f t="shared" si="4"/>
        <v>8.5</v>
      </c>
      <c r="T105" s="28">
        <f t="shared" si="5"/>
        <v>1</v>
      </c>
      <c r="U105">
        <f t="shared" si="6"/>
        <v>0.70710678118654757</v>
      </c>
      <c r="W105" s="197">
        <v>8.5</v>
      </c>
    </row>
    <row r="106" spans="1:23" ht="240">
      <c r="A106" s="37" t="s">
        <v>353</v>
      </c>
      <c r="B106" s="37" t="s">
        <v>354</v>
      </c>
      <c r="C106" s="37" t="s">
        <v>355</v>
      </c>
      <c r="D106" s="37" t="s">
        <v>309</v>
      </c>
      <c r="E106" s="37" t="s">
        <v>310</v>
      </c>
      <c r="F106" s="37">
        <v>25542477</v>
      </c>
      <c r="G106" s="40"/>
      <c r="H106" s="40"/>
      <c r="I106" s="38">
        <v>5</v>
      </c>
      <c r="J106" s="39">
        <v>5</v>
      </c>
      <c r="K106" s="38">
        <v>4</v>
      </c>
      <c r="L106" s="39">
        <v>5</v>
      </c>
      <c r="M106" s="38">
        <v>5</v>
      </c>
      <c r="N106" s="39">
        <v>5</v>
      </c>
      <c r="O106" s="38">
        <v>1</v>
      </c>
      <c r="P106" s="39">
        <v>4</v>
      </c>
      <c r="Q106" s="38">
        <v>15</v>
      </c>
      <c r="R106" s="9">
        <v>19</v>
      </c>
      <c r="S106" s="27">
        <f t="shared" si="4"/>
        <v>17</v>
      </c>
      <c r="T106" s="28">
        <f t="shared" si="5"/>
        <v>4</v>
      </c>
      <c r="U106">
        <f t="shared" si="6"/>
        <v>2.8284271247461903</v>
      </c>
      <c r="W106" s="197">
        <v>17</v>
      </c>
    </row>
    <row r="107" spans="1:23" ht="165">
      <c r="A107" s="37" t="s">
        <v>356</v>
      </c>
      <c r="B107" s="37" t="s">
        <v>357</v>
      </c>
      <c r="C107" s="37" t="s">
        <v>358</v>
      </c>
      <c r="D107" s="37" t="s">
        <v>309</v>
      </c>
      <c r="E107" s="37" t="s">
        <v>310</v>
      </c>
      <c r="F107" s="37">
        <v>25538134</v>
      </c>
      <c r="G107" s="40"/>
      <c r="H107" s="40"/>
      <c r="I107" s="38">
        <v>3</v>
      </c>
      <c r="J107" s="39">
        <v>5</v>
      </c>
      <c r="K107" s="38">
        <v>4</v>
      </c>
      <c r="L107" s="39">
        <v>4</v>
      </c>
      <c r="M107" s="38">
        <v>5</v>
      </c>
      <c r="N107" s="39">
        <v>5</v>
      </c>
      <c r="O107" s="38">
        <v>1</v>
      </c>
      <c r="P107" s="39">
        <v>1</v>
      </c>
      <c r="Q107" s="38">
        <v>13</v>
      </c>
      <c r="R107" s="9">
        <v>15</v>
      </c>
      <c r="S107" s="27">
        <f t="shared" si="4"/>
        <v>14</v>
      </c>
      <c r="T107" s="28">
        <f t="shared" si="5"/>
        <v>2</v>
      </c>
      <c r="U107">
        <f t="shared" si="6"/>
        <v>1.4142135623730951</v>
      </c>
      <c r="W107" s="197">
        <v>14</v>
      </c>
    </row>
    <row r="108" spans="1:23" ht="135">
      <c r="A108" s="9" t="s">
        <v>359</v>
      </c>
      <c r="B108" s="10" t="s">
        <v>360</v>
      </c>
      <c r="C108" s="9" t="s">
        <v>59</v>
      </c>
      <c r="D108" s="37" t="s">
        <v>309</v>
      </c>
      <c r="E108" s="42" t="s">
        <v>310</v>
      </c>
      <c r="F108" s="42">
        <v>25534899</v>
      </c>
      <c r="G108" s="40"/>
      <c r="H108" s="40"/>
      <c r="I108" s="38">
        <v>3</v>
      </c>
      <c r="J108" s="39">
        <v>3</v>
      </c>
      <c r="K108" s="38">
        <v>4</v>
      </c>
      <c r="L108" s="39">
        <v>4</v>
      </c>
      <c r="M108" s="38">
        <v>1</v>
      </c>
      <c r="N108" s="39">
        <v>1</v>
      </c>
      <c r="O108" s="38">
        <v>1</v>
      </c>
      <c r="P108" s="39">
        <v>1</v>
      </c>
      <c r="Q108" s="38">
        <v>9</v>
      </c>
      <c r="R108" s="9">
        <v>9</v>
      </c>
      <c r="S108" s="27">
        <f t="shared" si="4"/>
        <v>9</v>
      </c>
      <c r="T108" s="28">
        <f t="shared" si="5"/>
        <v>0</v>
      </c>
      <c r="U108">
        <f t="shared" si="6"/>
        <v>0</v>
      </c>
      <c r="W108" s="197">
        <v>9</v>
      </c>
    </row>
    <row r="109" spans="1:23" ht="135">
      <c r="A109" s="37" t="s">
        <v>361</v>
      </c>
      <c r="B109" s="37" t="s">
        <v>362</v>
      </c>
      <c r="C109" s="50" t="s">
        <v>363</v>
      </c>
      <c r="D109" s="50" t="s">
        <v>364</v>
      </c>
      <c r="E109" s="37" t="s">
        <v>310</v>
      </c>
      <c r="F109" s="37">
        <v>25534076</v>
      </c>
      <c r="G109" s="40"/>
      <c r="H109" s="40"/>
      <c r="I109" s="38">
        <v>2</v>
      </c>
      <c r="J109" s="39">
        <v>3</v>
      </c>
      <c r="K109" s="38">
        <v>4</v>
      </c>
      <c r="L109" s="39">
        <v>1</v>
      </c>
      <c r="M109" s="38">
        <v>5</v>
      </c>
      <c r="N109" s="39">
        <v>5</v>
      </c>
      <c r="O109" s="38">
        <v>4</v>
      </c>
      <c r="P109" s="39">
        <v>4</v>
      </c>
      <c r="Q109" s="38">
        <v>15</v>
      </c>
      <c r="R109" s="9">
        <v>13</v>
      </c>
      <c r="S109" s="27">
        <f t="shared" si="4"/>
        <v>14</v>
      </c>
      <c r="T109" s="28">
        <f t="shared" si="5"/>
        <v>2</v>
      </c>
      <c r="U109">
        <f t="shared" si="6"/>
        <v>1.4142135623730951</v>
      </c>
      <c r="W109" s="197">
        <v>14</v>
      </c>
    </row>
    <row r="110" spans="1:23" ht="75">
      <c r="A110" s="37" t="s">
        <v>366</v>
      </c>
      <c r="B110" s="37" t="s">
        <v>367</v>
      </c>
      <c r="C110" s="37" t="s">
        <v>368</v>
      </c>
      <c r="D110" s="37" t="s">
        <v>309</v>
      </c>
      <c r="E110" s="37" t="s">
        <v>310</v>
      </c>
      <c r="F110" s="37">
        <v>25526019</v>
      </c>
      <c r="G110" s="40"/>
      <c r="H110" s="40"/>
      <c r="I110" s="38">
        <v>2</v>
      </c>
      <c r="J110" s="39">
        <v>3</v>
      </c>
      <c r="K110" s="38">
        <v>4</v>
      </c>
      <c r="L110" s="39">
        <v>4</v>
      </c>
      <c r="M110" s="38">
        <v>3</v>
      </c>
      <c r="N110" s="39">
        <v>3</v>
      </c>
      <c r="O110" s="38">
        <v>4</v>
      </c>
      <c r="P110" s="39">
        <v>1</v>
      </c>
      <c r="Q110" s="38">
        <v>13</v>
      </c>
      <c r="R110" s="9">
        <v>11</v>
      </c>
      <c r="S110" s="27">
        <f t="shared" si="4"/>
        <v>12</v>
      </c>
      <c r="T110" s="28">
        <f t="shared" si="5"/>
        <v>2</v>
      </c>
      <c r="U110">
        <f t="shared" si="6"/>
        <v>1.4142135623730951</v>
      </c>
      <c r="W110" s="197">
        <v>12</v>
      </c>
    </row>
    <row r="111" spans="1:23" ht="195">
      <c r="A111" s="42" t="s">
        <v>369</v>
      </c>
      <c r="B111" s="42" t="s">
        <v>370</v>
      </c>
      <c r="C111" s="42" t="s">
        <v>371</v>
      </c>
      <c r="D111" s="37" t="s">
        <v>364</v>
      </c>
      <c r="E111" s="37" t="s">
        <v>310</v>
      </c>
      <c r="F111" s="42">
        <v>25516950</v>
      </c>
      <c r="G111" s="40"/>
      <c r="H111" s="40"/>
      <c r="I111" s="38">
        <v>0</v>
      </c>
      <c r="J111" s="39">
        <v>0</v>
      </c>
      <c r="K111" s="38">
        <v>1</v>
      </c>
      <c r="L111" s="39">
        <v>1</v>
      </c>
      <c r="M111" s="38">
        <v>5</v>
      </c>
      <c r="N111" s="39">
        <v>5</v>
      </c>
      <c r="O111" s="38">
        <v>0</v>
      </c>
      <c r="P111" s="39">
        <v>1</v>
      </c>
      <c r="Q111" s="38">
        <v>6</v>
      </c>
      <c r="R111" s="39">
        <v>7</v>
      </c>
      <c r="S111" s="27">
        <f t="shared" si="4"/>
        <v>6.5</v>
      </c>
      <c r="T111" s="28">
        <f t="shared" si="5"/>
        <v>1</v>
      </c>
      <c r="U111">
        <f t="shared" si="6"/>
        <v>0.70710678118654757</v>
      </c>
      <c r="W111" s="197">
        <v>6.5</v>
      </c>
    </row>
    <row r="112" spans="1:23" ht="105">
      <c r="A112" s="37" t="s">
        <v>372</v>
      </c>
      <c r="B112" s="37" t="s">
        <v>373</v>
      </c>
      <c r="C112" s="37" t="s">
        <v>363</v>
      </c>
      <c r="D112" s="37" t="s">
        <v>364</v>
      </c>
      <c r="E112" s="37" t="s">
        <v>310</v>
      </c>
      <c r="F112" s="37">
        <v>25511519</v>
      </c>
      <c r="G112" s="40"/>
      <c r="H112" s="40"/>
      <c r="I112" s="38">
        <v>2</v>
      </c>
      <c r="J112" s="39">
        <v>5</v>
      </c>
      <c r="K112" s="38">
        <v>5</v>
      </c>
      <c r="L112" s="39">
        <v>5</v>
      </c>
      <c r="M112" s="38">
        <v>5</v>
      </c>
      <c r="N112" s="39">
        <v>2</v>
      </c>
      <c r="O112" s="38">
        <v>4</v>
      </c>
      <c r="P112" s="39">
        <v>4</v>
      </c>
      <c r="Q112" s="38">
        <v>16</v>
      </c>
      <c r="R112" s="9">
        <v>16</v>
      </c>
      <c r="S112" s="27">
        <f t="shared" si="4"/>
        <v>16</v>
      </c>
      <c r="T112" s="28">
        <f t="shared" si="5"/>
        <v>0</v>
      </c>
      <c r="U112">
        <f t="shared" si="6"/>
        <v>0</v>
      </c>
      <c r="W112" s="197">
        <v>16</v>
      </c>
    </row>
    <row r="113" spans="1:23" ht="165">
      <c r="A113" s="9" t="s">
        <v>374</v>
      </c>
      <c r="B113" s="10" t="s">
        <v>375</v>
      </c>
      <c r="C113" s="9" t="s">
        <v>87</v>
      </c>
      <c r="D113" s="9" t="s">
        <v>309</v>
      </c>
      <c r="E113" s="37" t="s">
        <v>310</v>
      </c>
      <c r="F113" s="37">
        <v>25499039</v>
      </c>
      <c r="G113" s="40"/>
      <c r="H113" s="40"/>
      <c r="I113" s="38">
        <v>3</v>
      </c>
      <c r="J113" s="39">
        <v>3</v>
      </c>
      <c r="K113" s="38">
        <v>4</v>
      </c>
      <c r="L113" s="39">
        <v>4</v>
      </c>
      <c r="M113" s="38">
        <v>5</v>
      </c>
      <c r="N113" s="39">
        <v>3</v>
      </c>
      <c r="O113" s="38">
        <v>1</v>
      </c>
      <c r="P113" s="39">
        <v>1</v>
      </c>
      <c r="Q113" s="38">
        <v>13</v>
      </c>
      <c r="R113" s="9">
        <v>11</v>
      </c>
      <c r="S113" s="27">
        <f t="shared" si="4"/>
        <v>12</v>
      </c>
      <c r="T113" s="28">
        <f t="shared" si="5"/>
        <v>2</v>
      </c>
      <c r="U113">
        <f t="shared" si="6"/>
        <v>1.4142135623730951</v>
      </c>
      <c r="W113" s="197">
        <v>12</v>
      </c>
    </row>
    <row r="114" spans="1:23" ht="105">
      <c r="A114" s="37" t="s">
        <v>376</v>
      </c>
      <c r="B114" s="37" t="s">
        <v>377</v>
      </c>
      <c r="C114" s="37" t="s">
        <v>378</v>
      </c>
      <c r="D114" s="37" t="s">
        <v>24</v>
      </c>
      <c r="E114" s="37" t="s">
        <v>25</v>
      </c>
      <c r="F114" s="37">
        <v>4535110</v>
      </c>
      <c r="G114" s="40"/>
      <c r="H114" s="40"/>
      <c r="I114" s="38">
        <v>2</v>
      </c>
      <c r="J114" s="39">
        <v>3</v>
      </c>
      <c r="K114" s="38">
        <v>2</v>
      </c>
      <c r="L114" s="39">
        <v>2</v>
      </c>
      <c r="M114" s="38">
        <v>5</v>
      </c>
      <c r="N114" s="39">
        <v>3</v>
      </c>
      <c r="O114" s="38">
        <v>1</v>
      </c>
      <c r="P114" s="39">
        <v>4</v>
      </c>
      <c r="Q114" s="38">
        <v>10</v>
      </c>
      <c r="R114" s="9">
        <v>12</v>
      </c>
      <c r="S114" s="27">
        <f t="shared" si="4"/>
        <v>11</v>
      </c>
      <c r="T114" s="28">
        <f t="shared" si="5"/>
        <v>2</v>
      </c>
      <c r="U114">
        <f t="shared" si="6"/>
        <v>1.4142135623730951</v>
      </c>
      <c r="W114" s="197">
        <v>11</v>
      </c>
    </row>
    <row r="115" spans="1:23" ht="105">
      <c r="A115" s="37" t="s">
        <v>379</v>
      </c>
      <c r="B115" s="37" t="s">
        <v>380</v>
      </c>
      <c r="C115" s="37" t="s">
        <v>94</v>
      </c>
      <c r="D115" s="37" t="s">
        <v>24</v>
      </c>
      <c r="E115" s="37" t="s">
        <v>25</v>
      </c>
      <c r="F115" s="51">
        <v>26284634</v>
      </c>
      <c r="G115" s="40"/>
      <c r="H115" s="40"/>
      <c r="I115" s="41">
        <v>3</v>
      </c>
      <c r="J115" s="39">
        <v>3</v>
      </c>
      <c r="K115" s="38">
        <v>4</v>
      </c>
      <c r="L115" s="39">
        <v>4</v>
      </c>
      <c r="M115" s="38">
        <v>5</v>
      </c>
      <c r="N115" s="39">
        <v>3</v>
      </c>
      <c r="O115" s="38">
        <v>1</v>
      </c>
      <c r="P115" s="39">
        <v>1</v>
      </c>
      <c r="Q115" s="38">
        <v>13</v>
      </c>
      <c r="R115" s="9">
        <v>11</v>
      </c>
      <c r="S115" s="27">
        <f t="shared" si="4"/>
        <v>12</v>
      </c>
      <c r="T115" s="28">
        <f t="shared" si="5"/>
        <v>2</v>
      </c>
      <c r="U115">
        <f t="shared" si="6"/>
        <v>1.4142135623730951</v>
      </c>
      <c r="W115" s="197">
        <v>12</v>
      </c>
    </row>
    <row r="116" spans="1:23" ht="195">
      <c r="A116" s="37" t="s">
        <v>381</v>
      </c>
      <c r="B116" s="37" t="s">
        <v>382</v>
      </c>
      <c r="C116" s="37" t="s">
        <v>383</v>
      </c>
      <c r="D116" s="37" t="s">
        <v>24</v>
      </c>
      <c r="E116" s="37" t="s">
        <v>25</v>
      </c>
      <c r="F116" s="9">
        <v>26300374</v>
      </c>
      <c r="G116" s="40"/>
      <c r="H116" s="40"/>
      <c r="I116" s="38">
        <v>3</v>
      </c>
      <c r="J116" s="39">
        <v>3</v>
      </c>
      <c r="K116" s="38">
        <v>2</v>
      </c>
      <c r="L116" s="39">
        <v>2</v>
      </c>
      <c r="M116" s="38">
        <v>5</v>
      </c>
      <c r="N116" s="39">
        <v>3</v>
      </c>
      <c r="O116" s="38">
        <v>1</v>
      </c>
      <c r="P116" s="39">
        <v>4</v>
      </c>
      <c r="Q116" s="38">
        <v>11</v>
      </c>
      <c r="R116" s="9">
        <v>12</v>
      </c>
      <c r="S116" s="27">
        <f t="shared" si="4"/>
        <v>11.5</v>
      </c>
      <c r="T116" s="28">
        <f t="shared" si="5"/>
        <v>1</v>
      </c>
      <c r="U116">
        <f t="shared" si="6"/>
        <v>0.70710678118654757</v>
      </c>
      <c r="W116" s="197">
        <v>11.5</v>
      </c>
    </row>
    <row r="117" spans="1:23" ht="135">
      <c r="A117" s="37" t="s">
        <v>386</v>
      </c>
      <c r="B117" s="37" t="s">
        <v>387</v>
      </c>
      <c r="C117" s="37" t="s">
        <v>388</v>
      </c>
      <c r="D117" s="37" t="s">
        <v>24</v>
      </c>
      <c r="E117" s="37" t="s">
        <v>25</v>
      </c>
      <c r="F117" s="37">
        <v>26225872</v>
      </c>
      <c r="G117" s="40"/>
      <c r="H117" s="40"/>
      <c r="I117" s="38">
        <v>3</v>
      </c>
      <c r="J117" s="39">
        <v>2</v>
      </c>
      <c r="K117" s="38">
        <v>2</v>
      </c>
      <c r="L117" s="39">
        <v>2</v>
      </c>
      <c r="M117" s="38">
        <v>2</v>
      </c>
      <c r="N117" s="39">
        <v>5</v>
      </c>
      <c r="O117" s="38">
        <v>1</v>
      </c>
      <c r="P117" s="39">
        <v>3</v>
      </c>
      <c r="Q117" s="38">
        <v>8</v>
      </c>
      <c r="R117" s="9">
        <v>12</v>
      </c>
      <c r="S117" s="27">
        <f t="shared" si="4"/>
        <v>10</v>
      </c>
      <c r="T117" s="28">
        <f t="shared" si="5"/>
        <v>4</v>
      </c>
      <c r="U117">
        <f t="shared" si="6"/>
        <v>2.8284271247461903</v>
      </c>
      <c r="W117" s="197">
        <v>10</v>
      </c>
    </row>
    <row r="118" spans="1:23" ht="165">
      <c r="A118" s="42" t="s">
        <v>389</v>
      </c>
      <c r="B118" s="42" t="s">
        <v>390</v>
      </c>
      <c r="C118" s="42" t="s">
        <v>248</v>
      </c>
      <c r="D118" s="42" t="s">
        <v>24</v>
      </c>
      <c r="E118" s="37" t="s">
        <v>25</v>
      </c>
      <c r="F118" s="9">
        <v>26294169</v>
      </c>
      <c r="G118" s="40"/>
      <c r="H118" s="40"/>
      <c r="I118" s="38">
        <v>5</v>
      </c>
      <c r="J118" s="39">
        <v>3</v>
      </c>
      <c r="K118" s="38">
        <v>5</v>
      </c>
      <c r="L118" s="39">
        <v>4</v>
      </c>
      <c r="M118" s="38">
        <v>5</v>
      </c>
      <c r="N118" s="39">
        <v>5</v>
      </c>
      <c r="O118" s="38">
        <v>5</v>
      </c>
      <c r="P118" s="39">
        <v>4</v>
      </c>
      <c r="Q118" s="38">
        <v>20</v>
      </c>
      <c r="R118" s="39">
        <v>16</v>
      </c>
      <c r="S118" s="27">
        <f t="shared" si="4"/>
        <v>18</v>
      </c>
      <c r="T118" s="28">
        <f t="shared" si="5"/>
        <v>4</v>
      </c>
      <c r="U118">
        <f t="shared" si="6"/>
        <v>2.8284271247461903</v>
      </c>
      <c r="W118" s="197">
        <v>18</v>
      </c>
    </row>
    <row r="119" spans="1:23" ht="240">
      <c r="A119" s="37" t="s">
        <v>391</v>
      </c>
      <c r="B119" s="37" t="s">
        <v>392</v>
      </c>
      <c r="C119" s="37" t="s">
        <v>91</v>
      </c>
      <c r="D119" s="37" t="s">
        <v>29</v>
      </c>
      <c r="E119" s="37" t="s">
        <v>25</v>
      </c>
      <c r="F119" s="9">
        <v>26293247</v>
      </c>
      <c r="G119" s="40"/>
      <c r="H119" s="40"/>
      <c r="I119" s="38">
        <v>3</v>
      </c>
      <c r="J119" s="43">
        <v>3</v>
      </c>
      <c r="K119" s="38">
        <v>2</v>
      </c>
      <c r="L119" s="39">
        <v>4</v>
      </c>
      <c r="M119" s="38">
        <v>0</v>
      </c>
      <c r="N119" s="39">
        <v>3</v>
      </c>
      <c r="O119" s="38">
        <v>0</v>
      </c>
      <c r="P119" s="39">
        <v>4</v>
      </c>
      <c r="Q119" s="38">
        <v>5</v>
      </c>
      <c r="R119" s="9">
        <v>14</v>
      </c>
      <c r="S119" s="27">
        <f t="shared" si="4"/>
        <v>9.5</v>
      </c>
      <c r="T119" s="28">
        <f t="shared" si="5"/>
        <v>9</v>
      </c>
      <c r="U119">
        <f t="shared" si="6"/>
        <v>6.3639610306789276</v>
      </c>
      <c r="V119">
        <v>13</v>
      </c>
      <c r="W119" s="197">
        <f>(5+14+13)/3</f>
        <v>10.666666666666666</v>
      </c>
    </row>
    <row r="120" spans="1:23" ht="225">
      <c r="A120" s="37" t="s">
        <v>393</v>
      </c>
      <c r="B120" s="37" t="s">
        <v>394</v>
      </c>
      <c r="C120" s="37" t="s">
        <v>62</v>
      </c>
      <c r="D120" s="37" t="s">
        <v>24</v>
      </c>
      <c r="E120" s="37" t="s">
        <v>25</v>
      </c>
      <c r="F120" s="9">
        <v>26275908</v>
      </c>
      <c r="G120" s="40"/>
      <c r="H120" s="40"/>
      <c r="I120" s="38">
        <v>5</v>
      </c>
      <c r="J120" s="39">
        <v>3</v>
      </c>
      <c r="K120" s="38">
        <v>5</v>
      </c>
      <c r="L120" s="39">
        <v>5</v>
      </c>
      <c r="M120" s="38">
        <v>5</v>
      </c>
      <c r="N120" s="39">
        <v>4</v>
      </c>
      <c r="O120" s="38">
        <v>5</v>
      </c>
      <c r="P120" s="39">
        <v>4</v>
      </c>
      <c r="Q120" s="38">
        <v>20</v>
      </c>
      <c r="R120" s="9">
        <v>16</v>
      </c>
      <c r="S120" s="27">
        <f t="shared" si="4"/>
        <v>18</v>
      </c>
      <c r="T120" s="28">
        <f t="shared" si="5"/>
        <v>4</v>
      </c>
      <c r="U120">
        <f t="shared" si="6"/>
        <v>2.8284271247461903</v>
      </c>
      <c r="W120" s="197">
        <v>18</v>
      </c>
    </row>
    <row r="121" spans="1:23" ht="180">
      <c r="A121" s="37" t="s">
        <v>395</v>
      </c>
      <c r="B121" s="37" t="s">
        <v>396</v>
      </c>
      <c r="C121" s="37" t="s">
        <v>248</v>
      </c>
      <c r="D121" s="37" t="s">
        <v>24</v>
      </c>
      <c r="E121" s="37" t="s">
        <v>25</v>
      </c>
      <c r="F121" s="37">
        <v>26277599</v>
      </c>
      <c r="G121" s="40"/>
      <c r="H121" s="40"/>
      <c r="I121" s="38">
        <v>3</v>
      </c>
      <c r="J121" s="39">
        <v>2</v>
      </c>
      <c r="K121" s="38">
        <v>5</v>
      </c>
      <c r="L121" s="39">
        <v>4</v>
      </c>
      <c r="M121" s="38">
        <v>5</v>
      </c>
      <c r="N121" s="39">
        <v>3</v>
      </c>
      <c r="O121" s="38">
        <v>5</v>
      </c>
      <c r="P121" s="39">
        <v>4</v>
      </c>
      <c r="Q121" s="38">
        <v>18</v>
      </c>
      <c r="R121" s="9">
        <v>13</v>
      </c>
      <c r="S121" s="27">
        <f t="shared" si="4"/>
        <v>15.5</v>
      </c>
      <c r="T121" s="28">
        <f t="shared" si="5"/>
        <v>5</v>
      </c>
      <c r="U121">
        <f t="shared" si="6"/>
        <v>3.5355339059327378</v>
      </c>
      <c r="W121" s="197">
        <v>15.5</v>
      </c>
    </row>
    <row r="122" spans="1:23" ht="225">
      <c r="A122" s="37" t="s">
        <v>397</v>
      </c>
      <c r="B122" s="37" t="s">
        <v>398</v>
      </c>
      <c r="C122" s="37" t="s">
        <v>399</v>
      </c>
      <c r="D122" s="37" t="s">
        <v>24</v>
      </c>
      <c r="E122" s="37" t="s">
        <v>25</v>
      </c>
      <c r="F122" s="37">
        <v>26283225</v>
      </c>
      <c r="G122" s="44"/>
      <c r="H122" s="40"/>
      <c r="I122" s="45">
        <v>3</v>
      </c>
      <c r="J122" s="39">
        <v>2</v>
      </c>
      <c r="K122" s="45">
        <v>5</v>
      </c>
      <c r="L122" s="39">
        <v>5</v>
      </c>
      <c r="M122" s="45">
        <v>5</v>
      </c>
      <c r="N122" s="39">
        <v>5</v>
      </c>
      <c r="O122" s="45">
        <v>5</v>
      </c>
      <c r="P122" s="39">
        <v>4</v>
      </c>
      <c r="Q122" s="38">
        <v>18</v>
      </c>
      <c r="R122" s="9">
        <v>16</v>
      </c>
      <c r="S122" s="27">
        <f t="shared" si="4"/>
        <v>17</v>
      </c>
      <c r="T122" s="28">
        <f t="shared" si="5"/>
        <v>2</v>
      </c>
      <c r="U122">
        <f t="shared" si="6"/>
        <v>1.4142135623730951</v>
      </c>
      <c r="W122" s="197">
        <v>17</v>
      </c>
    </row>
    <row r="123" spans="1:23" ht="210">
      <c r="A123" s="37" t="s">
        <v>400</v>
      </c>
      <c r="B123" s="37" t="s">
        <v>401</v>
      </c>
      <c r="C123" s="37" t="s">
        <v>402</v>
      </c>
      <c r="D123" s="37" t="s">
        <v>24</v>
      </c>
      <c r="E123" s="37" t="s">
        <v>25</v>
      </c>
      <c r="F123" s="9">
        <v>26278724</v>
      </c>
      <c r="G123" s="40"/>
      <c r="H123" s="40"/>
      <c r="I123" s="38">
        <v>3</v>
      </c>
      <c r="J123" s="39">
        <v>2</v>
      </c>
      <c r="K123" s="38">
        <v>5</v>
      </c>
      <c r="L123" s="39">
        <v>5</v>
      </c>
      <c r="M123" s="38">
        <v>5</v>
      </c>
      <c r="N123" s="39">
        <v>4</v>
      </c>
      <c r="O123" s="38">
        <v>1</v>
      </c>
      <c r="P123" s="39">
        <v>4</v>
      </c>
      <c r="Q123" s="38">
        <v>14</v>
      </c>
      <c r="R123" s="39">
        <v>15</v>
      </c>
      <c r="S123" s="27">
        <f t="shared" si="4"/>
        <v>14.5</v>
      </c>
      <c r="T123" s="28">
        <f t="shared" si="5"/>
        <v>1</v>
      </c>
      <c r="U123">
        <f t="shared" si="6"/>
        <v>0.70710678118654757</v>
      </c>
      <c r="W123" s="197">
        <v>14.5</v>
      </c>
    </row>
    <row r="124" spans="1:23" ht="240">
      <c r="A124" s="37" t="s">
        <v>403</v>
      </c>
      <c r="B124" s="37" t="s">
        <v>404</v>
      </c>
      <c r="C124" s="37" t="s">
        <v>43</v>
      </c>
      <c r="D124" s="37" t="s">
        <v>24</v>
      </c>
      <c r="E124" s="37" t="s">
        <v>25</v>
      </c>
      <c r="F124" s="9">
        <v>26295838</v>
      </c>
      <c r="G124" s="40"/>
      <c r="H124" s="40"/>
      <c r="I124" s="38">
        <v>5</v>
      </c>
      <c r="J124" s="39">
        <v>2</v>
      </c>
      <c r="K124" s="38">
        <v>5</v>
      </c>
      <c r="L124" s="39">
        <v>5</v>
      </c>
      <c r="M124" s="38">
        <v>5</v>
      </c>
      <c r="N124" s="39">
        <v>5</v>
      </c>
      <c r="O124" s="38">
        <v>5</v>
      </c>
      <c r="P124" s="39">
        <v>4</v>
      </c>
      <c r="Q124" s="38">
        <v>20</v>
      </c>
      <c r="R124" s="9">
        <v>16</v>
      </c>
      <c r="S124" s="27">
        <f t="shared" ref="S124:S181" si="7">AVERAGE(Q124:R124)</f>
        <v>18</v>
      </c>
      <c r="T124" s="28">
        <f t="shared" ref="T124:T181" si="8">ABS(Q124-R124)</f>
        <v>4</v>
      </c>
      <c r="U124">
        <f t="shared" ref="U124:U181" si="9">STDEV(Q124:R124)</f>
        <v>2.8284271247461903</v>
      </c>
      <c r="W124" s="197">
        <v>18</v>
      </c>
    </row>
    <row r="125" spans="1:23" ht="120">
      <c r="A125" s="37" t="s">
        <v>406</v>
      </c>
      <c r="B125" s="37" t="s">
        <v>407</v>
      </c>
      <c r="C125" s="37" t="s">
        <v>408</v>
      </c>
      <c r="D125" s="37" t="s">
        <v>24</v>
      </c>
      <c r="E125" s="37" t="s">
        <v>25</v>
      </c>
      <c r="F125" s="9">
        <v>26276515</v>
      </c>
      <c r="G125" s="40"/>
      <c r="H125" s="40"/>
      <c r="I125" s="38">
        <v>5</v>
      </c>
      <c r="J125" s="39">
        <v>2</v>
      </c>
      <c r="K125" s="38">
        <v>5</v>
      </c>
      <c r="L125" s="39">
        <v>5</v>
      </c>
      <c r="M125" s="38">
        <v>0</v>
      </c>
      <c r="N125" s="39">
        <v>2</v>
      </c>
      <c r="O125" s="38">
        <v>0</v>
      </c>
      <c r="P125" s="39">
        <v>1</v>
      </c>
      <c r="Q125" s="38">
        <v>10</v>
      </c>
      <c r="R125" s="9">
        <v>10</v>
      </c>
      <c r="S125" s="27">
        <f t="shared" si="7"/>
        <v>10</v>
      </c>
      <c r="T125" s="28">
        <f t="shared" si="8"/>
        <v>0</v>
      </c>
      <c r="U125">
        <f t="shared" si="9"/>
        <v>0</v>
      </c>
      <c r="W125" s="197">
        <v>10</v>
      </c>
    </row>
    <row r="126" spans="1:23" ht="225">
      <c r="A126" s="37" t="s">
        <v>409</v>
      </c>
      <c r="B126" s="37" t="s">
        <v>410</v>
      </c>
      <c r="C126" s="37" t="s">
        <v>411</v>
      </c>
      <c r="D126" s="37" t="s">
        <v>24</v>
      </c>
      <c r="E126" s="37" t="s">
        <v>25</v>
      </c>
      <c r="F126" s="9">
        <v>26267012</v>
      </c>
      <c r="G126" s="44"/>
      <c r="H126" s="40"/>
      <c r="I126" s="45">
        <v>5</v>
      </c>
      <c r="J126" s="39">
        <v>2</v>
      </c>
      <c r="K126" s="45">
        <v>0</v>
      </c>
      <c r="L126" s="39">
        <v>2</v>
      </c>
      <c r="M126" s="45">
        <v>0</v>
      </c>
      <c r="N126" s="39">
        <v>2</v>
      </c>
      <c r="O126" s="45">
        <v>1</v>
      </c>
      <c r="P126" s="39">
        <v>4</v>
      </c>
      <c r="Q126" s="38">
        <v>6</v>
      </c>
      <c r="R126" s="9">
        <v>10</v>
      </c>
      <c r="S126" s="27">
        <f t="shared" si="7"/>
        <v>8</v>
      </c>
      <c r="T126" s="28">
        <f t="shared" si="8"/>
        <v>4</v>
      </c>
      <c r="U126">
        <f t="shared" si="9"/>
        <v>2.8284271247461903</v>
      </c>
      <c r="W126" s="197">
        <v>8</v>
      </c>
    </row>
    <row r="127" spans="1:23" ht="90">
      <c r="A127" s="37" t="s">
        <v>412</v>
      </c>
      <c r="B127" s="37" t="s">
        <v>413</v>
      </c>
      <c r="C127" s="37" t="s">
        <v>75</v>
      </c>
      <c r="D127" s="37" t="s">
        <v>29</v>
      </c>
      <c r="E127" s="37" t="s">
        <v>25</v>
      </c>
      <c r="F127" s="9">
        <v>26282578</v>
      </c>
      <c r="G127" s="40"/>
      <c r="H127" s="40"/>
      <c r="I127" s="38">
        <v>1</v>
      </c>
      <c r="J127" s="39">
        <v>3</v>
      </c>
      <c r="K127" s="38">
        <v>1</v>
      </c>
      <c r="L127" s="39">
        <v>1</v>
      </c>
      <c r="M127" s="38">
        <v>5</v>
      </c>
      <c r="N127" s="39">
        <v>4</v>
      </c>
      <c r="O127" s="38">
        <v>1</v>
      </c>
      <c r="P127" s="39">
        <v>1</v>
      </c>
      <c r="Q127" s="38">
        <v>8</v>
      </c>
      <c r="R127" s="9">
        <v>9</v>
      </c>
      <c r="S127" s="27">
        <f t="shared" si="7"/>
        <v>8.5</v>
      </c>
      <c r="T127" s="28">
        <f t="shared" si="8"/>
        <v>1</v>
      </c>
      <c r="U127">
        <f t="shared" si="9"/>
        <v>0.70710678118654757</v>
      </c>
      <c r="W127" s="197">
        <v>8.5</v>
      </c>
    </row>
    <row r="128" spans="1:23" ht="120">
      <c r="A128" s="50" t="s">
        <v>414</v>
      </c>
      <c r="B128" s="37" t="s">
        <v>415</v>
      </c>
      <c r="C128" s="50" t="s">
        <v>416</v>
      </c>
      <c r="D128" s="50" t="s">
        <v>309</v>
      </c>
      <c r="E128" s="50" t="s">
        <v>417</v>
      </c>
      <c r="F128" s="50">
        <v>25546039</v>
      </c>
      <c r="G128" s="38">
        <v>5</v>
      </c>
      <c r="H128" s="39">
        <v>5</v>
      </c>
      <c r="I128" s="38">
        <v>2</v>
      </c>
      <c r="J128" s="39">
        <v>4</v>
      </c>
      <c r="K128" s="40"/>
      <c r="L128" s="40"/>
      <c r="M128" s="38">
        <v>5</v>
      </c>
      <c r="N128" s="39">
        <v>5</v>
      </c>
      <c r="O128" s="38">
        <v>3</v>
      </c>
      <c r="P128" s="39">
        <v>4</v>
      </c>
      <c r="Q128" s="38">
        <v>14</v>
      </c>
      <c r="R128" s="9">
        <v>18</v>
      </c>
      <c r="S128" s="27">
        <f t="shared" si="7"/>
        <v>16</v>
      </c>
      <c r="T128" s="28">
        <f t="shared" si="8"/>
        <v>4</v>
      </c>
      <c r="U128">
        <f t="shared" si="9"/>
        <v>2.8284271247461903</v>
      </c>
      <c r="W128" s="197">
        <v>16</v>
      </c>
    </row>
    <row r="129" spans="1:23" ht="195">
      <c r="A129" s="50" t="s">
        <v>418</v>
      </c>
      <c r="B129" s="37" t="s">
        <v>419</v>
      </c>
      <c r="C129" s="50" t="s">
        <v>416</v>
      </c>
      <c r="D129" s="50" t="s">
        <v>309</v>
      </c>
      <c r="E129" s="50" t="s">
        <v>417</v>
      </c>
      <c r="F129" s="50">
        <v>25546037</v>
      </c>
      <c r="G129" s="38">
        <v>5</v>
      </c>
      <c r="H129" s="39">
        <v>5</v>
      </c>
      <c r="I129" s="41">
        <v>3</v>
      </c>
      <c r="J129" s="39">
        <v>3</v>
      </c>
      <c r="K129" s="40"/>
      <c r="L129" s="40"/>
      <c r="M129" s="38">
        <v>5</v>
      </c>
      <c r="N129" s="39">
        <v>5</v>
      </c>
      <c r="O129" s="38">
        <v>4</v>
      </c>
      <c r="P129" s="39">
        <v>4</v>
      </c>
      <c r="Q129" s="38">
        <v>17</v>
      </c>
      <c r="R129" s="9">
        <v>17</v>
      </c>
      <c r="S129" s="27">
        <f t="shared" si="7"/>
        <v>17</v>
      </c>
      <c r="T129" s="28">
        <f t="shared" si="8"/>
        <v>0</v>
      </c>
      <c r="U129">
        <f t="shared" si="9"/>
        <v>0</v>
      </c>
      <c r="W129" s="197">
        <v>17</v>
      </c>
    </row>
    <row r="130" spans="1:23" ht="180">
      <c r="A130" s="37" t="s">
        <v>420</v>
      </c>
      <c r="B130" s="37" t="s">
        <v>421</v>
      </c>
      <c r="C130" s="37" t="s">
        <v>65</v>
      </c>
      <c r="D130" s="50" t="s">
        <v>309</v>
      </c>
      <c r="E130" s="50" t="s">
        <v>417</v>
      </c>
      <c r="F130" s="50">
        <v>25537734</v>
      </c>
      <c r="G130" s="38">
        <v>5</v>
      </c>
      <c r="H130" s="39">
        <v>5</v>
      </c>
      <c r="I130" s="38">
        <v>3</v>
      </c>
      <c r="J130" s="39">
        <v>5</v>
      </c>
      <c r="K130" s="40"/>
      <c r="L130" s="40"/>
      <c r="M130" s="38">
        <v>5</v>
      </c>
      <c r="N130" s="39">
        <v>5</v>
      </c>
      <c r="O130" s="38">
        <v>5</v>
      </c>
      <c r="P130" s="39">
        <v>4</v>
      </c>
      <c r="Q130" s="38">
        <v>18</v>
      </c>
      <c r="R130" s="9">
        <v>19</v>
      </c>
      <c r="S130" s="27">
        <f t="shared" si="7"/>
        <v>18.5</v>
      </c>
      <c r="T130" s="28">
        <f t="shared" si="8"/>
        <v>1</v>
      </c>
      <c r="U130">
        <f t="shared" si="9"/>
        <v>0.70710678118654757</v>
      </c>
      <c r="W130" s="197">
        <v>18.5</v>
      </c>
    </row>
    <row r="131" spans="1:23" ht="75">
      <c r="A131" s="37" t="s">
        <v>40</v>
      </c>
      <c r="B131" s="37" t="s">
        <v>422</v>
      </c>
      <c r="C131" s="37" t="s">
        <v>38</v>
      </c>
      <c r="D131" s="37" t="s">
        <v>309</v>
      </c>
      <c r="E131" s="9" t="s">
        <v>417</v>
      </c>
      <c r="F131" s="9">
        <v>25510724</v>
      </c>
      <c r="G131" s="38">
        <v>5</v>
      </c>
      <c r="H131" s="39">
        <v>5</v>
      </c>
      <c r="I131" s="38">
        <v>0</v>
      </c>
      <c r="J131" s="39">
        <v>0</v>
      </c>
      <c r="K131" s="40"/>
      <c r="L131" s="40"/>
      <c r="M131" s="38">
        <v>5</v>
      </c>
      <c r="N131" s="39">
        <v>3</v>
      </c>
      <c r="O131" s="38">
        <v>3</v>
      </c>
      <c r="P131" s="39">
        <v>1</v>
      </c>
      <c r="Q131" s="38">
        <v>13</v>
      </c>
      <c r="R131" s="9">
        <v>9</v>
      </c>
      <c r="S131" s="27">
        <f t="shared" si="7"/>
        <v>11</v>
      </c>
      <c r="T131" s="28">
        <f t="shared" si="8"/>
        <v>4</v>
      </c>
      <c r="U131">
        <f t="shared" si="9"/>
        <v>2.8284271247461903</v>
      </c>
      <c r="W131" s="197">
        <v>11</v>
      </c>
    </row>
    <row r="132" spans="1:23" ht="180">
      <c r="A132" s="37" t="s">
        <v>423</v>
      </c>
      <c r="B132" s="37" t="s">
        <v>424</v>
      </c>
      <c r="C132" s="37" t="s">
        <v>425</v>
      </c>
      <c r="D132" s="37" t="s">
        <v>309</v>
      </c>
      <c r="E132" s="37" t="s">
        <v>417</v>
      </c>
      <c r="F132" s="37">
        <v>25490689</v>
      </c>
      <c r="G132" s="38">
        <v>5</v>
      </c>
      <c r="H132" s="39">
        <v>5</v>
      </c>
      <c r="I132" s="38">
        <v>2</v>
      </c>
      <c r="J132" s="39">
        <v>2</v>
      </c>
      <c r="K132" s="40"/>
      <c r="L132" s="40"/>
      <c r="M132" s="38">
        <v>5</v>
      </c>
      <c r="N132" s="39">
        <v>5</v>
      </c>
      <c r="O132" s="38">
        <v>5</v>
      </c>
      <c r="P132" s="39">
        <v>3</v>
      </c>
      <c r="Q132" s="38">
        <v>17</v>
      </c>
      <c r="R132" s="9">
        <v>15</v>
      </c>
      <c r="S132" s="27">
        <f t="shared" si="7"/>
        <v>16</v>
      </c>
      <c r="T132" s="28">
        <f t="shared" si="8"/>
        <v>2</v>
      </c>
      <c r="U132">
        <f t="shared" si="9"/>
        <v>1.4142135623730951</v>
      </c>
      <c r="W132" s="197">
        <v>16</v>
      </c>
    </row>
    <row r="133" spans="1:23" ht="105">
      <c r="A133" s="52" t="s">
        <v>426</v>
      </c>
      <c r="B133" s="42" t="s">
        <v>427</v>
      </c>
      <c r="C133" s="42" t="s">
        <v>428</v>
      </c>
      <c r="D133" s="52" t="s">
        <v>329</v>
      </c>
      <c r="E133" s="50" t="s">
        <v>417</v>
      </c>
      <c r="F133" s="50">
        <v>25485547</v>
      </c>
      <c r="G133" s="38">
        <v>5</v>
      </c>
      <c r="H133" s="39">
        <v>5</v>
      </c>
      <c r="I133" s="38">
        <v>5</v>
      </c>
      <c r="J133" s="39">
        <v>5</v>
      </c>
      <c r="K133" s="40"/>
      <c r="L133" s="40"/>
      <c r="M133" s="38">
        <v>4</v>
      </c>
      <c r="N133" s="39">
        <v>5</v>
      </c>
      <c r="O133" s="38">
        <v>4</v>
      </c>
      <c r="P133" s="39">
        <v>3</v>
      </c>
      <c r="Q133" s="38">
        <v>18</v>
      </c>
      <c r="R133" s="39">
        <v>18</v>
      </c>
      <c r="S133" s="27">
        <f t="shared" si="7"/>
        <v>18</v>
      </c>
      <c r="T133" s="28">
        <f t="shared" si="8"/>
        <v>0</v>
      </c>
      <c r="U133">
        <f t="shared" si="9"/>
        <v>0</v>
      </c>
      <c r="W133" s="197">
        <v>18</v>
      </c>
    </row>
    <row r="134" spans="1:23" ht="60">
      <c r="A134" s="37" t="s">
        <v>429</v>
      </c>
      <c r="B134" s="37" t="s">
        <v>430</v>
      </c>
      <c r="C134" s="37" t="s">
        <v>431</v>
      </c>
      <c r="D134" s="37" t="s">
        <v>364</v>
      </c>
      <c r="E134" s="37" t="s">
        <v>310</v>
      </c>
      <c r="F134" s="37">
        <v>25511761</v>
      </c>
      <c r="G134" s="38">
        <v>5</v>
      </c>
      <c r="H134" s="53">
        <v>5</v>
      </c>
      <c r="I134" s="38">
        <v>0</v>
      </c>
      <c r="J134" s="39">
        <v>0</v>
      </c>
      <c r="K134" s="40"/>
      <c r="L134" s="40"/>
      <c r="M134" s="38">
        <v>3</v>
      </c>
      <c r="N134" s="39">
        <v>3</v>
      </c>
      <c r="O134" s="38">
        <v>3</v>
      </c>
      <c r="P134" s="39">
        <v>1</v>
      </c>
      <c r="Q134" s="38">
        <v>11</v>
      </c>
      <c r="R134" s="9">
        <v>9</v>
      </c>
      <c r="S134" s="27">
        <f t="shared" si="7"/>
        <v>10</v>
      </c>
      <c r="T134" s="28">
        <f t="shared" si="8"/>
        <v>2</v>
      </c>
      <c r="U134">
        <f t="shared" si="9"/>
        <v>1.4142135623730951</v>
      </c>
      <c r="W134" s="197">
        <v>10</v>
      </c>
    </row>
    <row r="135" spans="1:23" ht="75">
      <c r="A135" s="37" t="s">
        <v>432</v>
      </c>
      <c r="B135" s="37" t="s">
        <v>433</v>
      </c>
      <c r="C135" s="37" t="s">
        <v>313</v>
      </c>
      <c r="D135" s="37" t="s">
        <v>309</v>
      </c>
      <c r="E135" s="37" t="s">
        <v>310</v>
      </c>
      <c r="F135" s="37">
        <v>26194388</v>
      </c>
      <c r="G135" s="38">
        <v>2</v>
      </c>
      <c r="H135" s="53">
        <v>4</v>
      </c>
      <c r="I135" s="38">
        <v>0</v>
      </c>
      <c r="J135" s="39">
        <v>0</v>
      </c>
      <c r="K135" s="40"/>
      <c r="L135" s="40"/>
      <c r="M135" s="38">
        <v>3</v>
      </c>
      <c r="N135" s="39">
        <v>3</v>
      </c>
      <c r="O135" s="38">
        <v>3</v>
      </c>
      <c r="P135" s="39">
        <v>1</v>
      </c>
      <c r="Q135" s="38">
        <v>8</v>
      </c>
      <c r="R135" s="39">
        <v>8</v>
      </c>
      <c r="S135" s="27">
        <f t="shared" si="7"/>
        <v>8</v>
      </c>
      <c r="T135" s="28">
        <f t="shared" si="8"/>
        <v>0</v>
      </c>
      <c r="U135">
        <f t="shared" si="9"/>
        <v>0</v>
      </c>
      <c r="W135" s="197">
        <v>8</v>
      </c>
    </row>
    <row r="136" spans="1:23" ht="150">
      <c r="A136" s="50" t="s">
        <v>434</v>
      </c>
      <c r="B136" s="37" t="s">
        <v>435</v>
      </c>
      <c r="C136" s="37" t="s">
        <v>75</v>
      </c>
      <c r="D136" s="50" t="s">
        <v>29</v>
      </c>
      <c r="E136" s="50" t="s">
        <v>28</v>
      </c>
      <c r="F136" s="9">
        <v>26282701</v>
      </c>
      <c r="G136" s="38">
        <v>5</v>
      </c>
      <c r="H136" s="39">
        <v>5</v>
      </c>
      <c r="I136" s="38">
        <v>1</v>
      </c>
      <c r="J136" s="39">
        <v>1</v>
      </c>
      <c r="K136" s="40"/>
      <c r="L136" s="40"/>
      <c r="M136" s="38">
        <v>3</v>
      </c>
      <c r="N136" s="39">
        <v>2</v>
      </c>
      <c r="O136" s="38">
        <v>1</v>
      </c>
      <c r="P136" s="39">
        <v>1</v>
      </c>
      <c r="Q136" s="38">
        <v>10</v>
      </c>
      <c r="R136" s="9">
        <v>9</v>
      </c>
      <c r="S136" s="27">
        <f t="shared" si="7"/>
        <v>9.5</v>
      </c>
      <c r="T136" s="28">
        <f t="shared" si="8"/>
        <v>1</v>
      </c>
      <c r="U136">
        <f t="shared" si="9"/>
        <v>0.70710678118654757</v>
      </c>
      <c r="W136" s="197">
        <v>9.5</v>
      </c>
    </row>
    <row r="137" spans="1:23" ht="75">
      <c r="A137" s="50" t="s">
        <v>436</v>
      </c>
      <c r="B137" s="37" t="s">
        <v>437</v>
      </c>
      <c r="C137" s="37" t="s">
        <v>438</v>
      </c>
      <c r="D137" s="50" t="s">
        <v>24</v>
      </c>
      <c r="E137" s="50" t="s">
        <v>28</v>
      </c>
      <c r="F137" s="9">
        <v>26288497</v>
      </c>
      <c r="G137" s="38">
        <v>5</v>
      </c>
      <c r="H137" s="39">
        <v>3</v>
      </c>
      <c r="I137" s="41">
        <v>1</v>
      </c>
      <c r="J137" s="39">
        <v>0</v>
      </c>
      <c r="K137" s="40"/>
      <c r="L137" s="40"/>
      <c r="M137" s="38">
        <v>3</v>
      </c>
      <c r="N137" s="39">
        <v>3</v>
      </c>
      <c r="O137" s="38">
        <v>1</v>
      </c>
      <c r="P137" s="39">
        <v>4</v>
      </c>
      <c r="Q137" s="38">
        <v>10</v>
      </c>
      <c r="R137" s="9">
        <v>10</v>
      </c>
      <c r="S137" s="27">
        <f t="shared" si="7"/>
        <v>10</v>
      </c>
      <c r="T137" s="28">
        <f t="shared" si="8"/>
        <v>0</v>
      </c>
      <c r="U137">
        <f t="shared" si="9"/>
        <v>0</v>
      </c>
      <c r="W137" s="197">
        <v>10</v>
      </c>
    </row>
    <row r="138" spans="1:23" ht="195">
      <c r="A138" s="50" t="s">
        <v>439</v>
      </c>
      <c r="B138" s="37" t="s">
        <v>440</v>
      </c>
      <c r="C138" s="37" t="s">
        <v>61</v>
      </c>
      <c r="D138" s="50" t="s">
        <v>24</v>
      </c>
      <c r="E138" s="50" t="s">
        <v>28</v>
      </c>
      <c r="F138" s="9">
        <v>26282400</v>
      </c>
      <c r="G138" s="38">
        <v>5</v>
      </c>
      <c r="H138" s="39">
        <v>5</v>
      </c>
      <c r="I138" s="38">
        <v>1</v>
      </c>
      <c r="J138" s="39">
        <v>2</v>
      </c>
      <c r="K138" s="40"/>
      <c r="L138" s="40"/>
      <c r="M138" s="38">
        <v>5</v>
      </c>
      <c r="N138" s="39">
        <v>2</v>
      </c>
      <c r="O138" s="38">
        <v>3</v>
      </c>
      <c r="P138" s="39">
        <v>1</v>
      </c>
      <c r="Q138" s="38">
        <v>14</v>
      </c>
      <c r="R138" s="9">
        <v>10</v>
      </c>
      <c r="S138" s="27">
        <f t="shared" si="7"/>
        <v>12</v>
      </c>
      <c r="T138" s="28">
        <f t="shared" si="8"/>
        <v>4</v>
      </c>
      <c r="U138">
        <f t="shared" si="9"/>
        <v>2.8284271247461903</v>
      </c>
      <c r="W138" s="197">
        <v>12</v>
      </c>
    </row>
    <row r="139" spans="1:23" ht="225">
      <c r="A139" s="50" t="s">
        <v>50</v>
      </c>
      <c r="B139" s="37" t="s">
        <v>441</v>
      </c>
      <c r="C139" s="37" t="s">
        <v>53</v>
      </c>
      <c r="D139" s="50" t="s">
        <v>29</v>
      </c>
      <c r="E139" s="50" t="s">
        <v>28</v>
      </c>
      <c r="F139" s="9">
        <v>26271314</v>
      </c>
      <c r="G139" s="38">
        <v>5</v>
      </c>
      <c r="H139" s="39">
        <v>5</v>
      </c>
      <c r="I139" s="38">
        <v>0</v>
      </c>
      <c r="J139" s="39">
        <v>0</v>
      </c>
      <c r="K139" s="40"/>
      <c r="L139" s="40"/>
      <c r="M139" s="38">
        <v>3</v>
      </c>
      <c r="N139" s="39">
        <v>5</v>
      </c>
      <c r="O139" s="38">
        <v>5</v>
      </c>
      <c r="P139" s="39">
        <v>4</v>
      </c>
      <c r="Q139" s="38">
        <v>13</v>
      </c>
      <c r="R139" s="9">
        <v>14</v>
      </c>
      <c r="S139" s="27">
        <f t="shared" si="7"/>
        <v>13.5</v>
      </c>
      <c r="T139" s="28">
        <f t="shared" si="8"/>
        <v>1</v>
      </c>
      <c r="U139">
        <f t="shared" si="9"/>
        <v>0.70710678118654757</v>
      </c>
      <c r="W139" s="197">
        <v>13.5</v>
      </c>
    </row>
    <row r="140" spans="1:23" ht="195">
      <c r="A140" s="50" t="s">
        <v>442</v>
      </c>
      <c r="B140" s="37" t="s">
        <v>443</v>
      </c>
      <c r="C140" s="37" t="s">
        <v>75</v>
      </c>
      <c r="D140" s="50" t="s">
        <v>29</v>
      </c>
      <c r="E140" s="50" t="s">
        <v>28</v>
      </c>
      <c r="F140" s="50">
        <v>26282449</v>
      </c>
      <c r="G140" s="38">
        <v>5</v>
      </c>
      <c r="H140" s="39">
        <v>2</v>
      </c>
      <c r="I140" s="38">
        <v>0</v>
      </c>
      <c r="J140" s="39">
        <v>0</v>
      </c>
      <c r="K140" s="40"/>
      <c r="L140" s="40"/>
      <c r="M140" s="38">
        <v>2</v>
      </c>
      <c r="N140" s="39">
        <v>0</v>
      </c>
      <c r="O140" s="38">
        <v>1</v>
      </c>
      <c r="P140" s="39">
        <v>2</v>
      </c>
      <c r="Q140" s="38">
        <v>8</v>
      </c>
      <c r="R140" s="9">
        <v>4</v>
      </c>
      <c r="S140" s="27">
        <f t="shared" si="7"/>
        <v>6</v>
      </c>
      <c r="T140" s="28">
        <f t="shared" si="8"/>
        <v>4</v>
      </c>
      <c r="U140">
        <f t="shared" si="9"/>
        <v>2.8284271247461903</v>
      </c>
      <c r="W140" s="197">
        <v>6</v>
      </c>
    </row>
    <row r="141" spans="1:23" ht="75">
      <c r="A141" s="50" t="s">
        <v>444</v>
      </c>
      <c r="B141" s="37" t="s">
        <v>445</v>
      </c>
      <c r="C141" s="37" t="s">
        <v>92</v>
      </c>
      <c r="D141" s="50" t="s">
        <v>24</v>
      </c>
      <c r="E141" s="50" t="s">
        <v>28</v>
      </c>
      <c r="F141" s="9">
        <v>26289420</v>
      </c>
      <c r="G141" s="38">
        <v>5</v>
      </c>
      <c r="H141" s="39">
        <v>3</v>
      </c>
      <c r="I141" s="38">
        <v>0</v>
      </c>
      <c r="J141" s="39">
        <v>0</v>
      </c>
      <c r="K141" s="40"/>
      <c r="L141" s="40"/>
      <c r="M141" s="38">
        <v>0</v>
      </c>
      <c r="N141" s="39">
        <v>3</v>
      </c>
      <c r="O141" s="38">
        <v>0</v>
      </c>
      <c r="P141" s="39">
        <v>4</v>
      </c>
      <c r="Q141" s="38">
        <v>5</v>
      </c>
      <c r="R141" s="9">
        <v>10</v>
      </c>
      <c r="S141" s="27">
        <f t="shared" si="7"/>
        <v>7.5</v>
      </c>
      <c r="T141" s="28">
        <f t="shared" si="8"/>
        <v>5</v>
      </c>
      <c r="U141">
        <f t="shared" si="9"/>
        <v>3.5355339059327378</v>
      </c>
      <c r="W141" s="197">
        <v>7.5</v>
      </c>
    </row>
    <row r="142" spans="1:23" ht="75">
      <c r="A142" s="52" t="s">
        <v>446</v>
      </c>
      <c r="B142" s="42" t="s">
        <v>447</v>
      </c>
      <c r="C142" s="42" t="s">
        <v>264</v>
      </c>
      <c r="D142" s="52" t="s">
        <v>24</v>
      </c>
      <c r="E142" s="50" t="s">
        <v>28</v>
      </c>
      <c r="F142" s="9">
        <v>26274741</v>
      </c>
      <c r="G142" s="38">
        <v>5</v>
      </c>
      <c r="H142" s="39">
        <v>5</v>
      </c>
      <c r="I142" s="38">
        <v>2</v>
      </c>
      <c r="J142" s="39">
        <v>3</v>
      </c>
      <c r="K142" s="40"/>
      <c r="L142" s="40"/>
      <c r="M142" s="38">
        <v>5</v>
      </c>
      <c r="N142" s="39">
        <v>5</v>
      </c>
      <c r="O142" s="38">
        <v>3</v>
      </c>
      <c r="P142" s="39">
        <v>4</v>
      </c>
      <c r="Q142" s="38">
        <v>15</v>
      </c>
      <c r="R142" s="39">
        <v>17</v>
      </c>
      <c r="S142" s="27">
        <f t="shared" si="7"/>
        <v>16</v>
      </c>
      <c r="T142" s="28">
        <f t="shared" si="8"/>
        <v>2</v>
      </c>
      <c r="U142">
        <f t="shared" si="9"/>
        <v>1.4142135623730951</v>
      </c>
      <c r="W142" s="197">
        <v>16</v>
      </c>
    </row>
    <row r="143" spans="1:23" ht="180">
      <c r="A143" s="50" t="s">
        <v>450</v>
      </c>
      <c r="B143" s="37" t="s">
        <v>451</v>
      </c>
      <c r="C143" s="37" t="s">
        <v>75</v>
      </c>
      <c r="D143" s="50" t="s">
        <v>29</v>
      </c>
      <c r="E143" s="50" t="s">
        <v>28</v>
      </c>
      <c r="F143" s="9">
        <v>26283578</v>
      </c>
      <c r="G143" s="38">
        <v>5</v>
      </c>
      <c r="H143" s="39">
        <v>5</v>
      </c>
      <c r="I143" s="38">
        <v>0</v>
      </c>
      <c r="J143" s="39">
        <v>0</v>
      </c>
      <c r="K143" s="40"/>
      <c r="L143" s="40"/>
      <c r="M143" s="38">
        <v>5</v>
      </c>
      <c r="N143" s="39">
        <v>5</v>
      </c>
      <c r="O143" s="38">
        <v>3</v>
      </c>
      <c r="P143" s="39">
        <v>4</v>
      </c>
      <c r="Q143" s="38">
        <v>13</v>
      </c>
      <c r="R143" s="9">
        <v>14</v>
      </c>
      <c r="S143" s="27">
        <f t="shared" si="7"/>
        <v>13.5</v>
      </c>
      <c r="T143" s="28">
        <f t="shared" si="8"/>
        <v>1</v>
      </c>
      <c r="U143">
        <f t="shared" si="9"/>
        <v>0.70710678118654757</v>
      </c>
      <c r="W143" s="197">
        <v>13.5</v>
      </c>
    </row>
    <row r="144" spans="1:23" ht="150">
      <c r="A144" s="50" t="s">
        <v>450</v>
      </c>
      <c r="B144" s="37" t="s">
        <v>452</v>
      </c>
      <c r="C144" s="37" t="s">
        <v>75</v>
      </c>
      <c r="D144" s="50" t="s">
        <v>29</v>
      </c>
      <c r="E144" s="50" t="s">
        <v>28</v>
      </c>
      <c r="F144" s="9">
        <v>26271356</v>
      </c>
      <c r="G144" s="38">
        <v>5</v>
      </c>
      <c r="H144" s="39">
        <v>5</v>
      </c>
      <c r="I144" s="38">
        <v>0</v>
      </c>
      <c r="J144" s="39">
        <v>0</v>
      </c>
      <c r="K144" s="40"/>
      <c r="L144" s="40"/>
      <c r="M144" s="38">
        <v>5</v>
      </c>
      <c r="N144" s="39">
        <v>5</v>
      </c>
      <c r="O144" s="38">
        <v>3</v>
      </c>
      <c r="P144" s="39">
        <v>4</v>
      </c>
      <c r="Q144" s="38">
        <v>13</v>
      </c>
      <c r="R144" s="9">
        <v>14</v>
      </c>
      <c r="S144" s="27">
        <f t="shared" si="7"/>
        <v>13.5</v>
      </c>
      <c r="T144" s="28">
        <f t="shared" si="8"/>
        <v>1</v>
      </c>
      <c r="U144">
        <f t="shared" si="9"/>
        <v>0.70710678118654757</v>
      </c>
      <c r="W144" s="197">
        <v>13.5</v>
      </c>
    </row>
    <row r="145" spans="1:23">
      <c r="A145" s="50" t="s">
        <v>453</v>
      </c>
      <c r="B145" s="50" t="s">
        <v>454</v>
      </c>
      <c r="C145" s="50" t="s">
        <v>455</v>
      </c>
      <c r="D145" s="50" t="s">
        <v>30</v>
      </c>
      <c r="E145" s="50" t="s">
        <v>28</v>
      </c>
      <c r="F145" s="50">
        <v>26265602</v>
      </c>
      <c r="G145" s="38">
        <v>5</v>
      </c>
      <c r="H145" s="39">
        <v>5</v>
      </c>
      <c r="I145" s="38">
        <v>0</v>
      </c>
      <c r="J145" s="39">
        <v>0</v>
      </c>
      <c r="K145" s="40"/>
      <c r="L145" s="40"/>
      <c r="M145" s="38">
        <v>5</v>
      </c>
      <c r="N145" s="39">
        <v>4</v>
      </c>
      <c r="O145" s="38">
        <v>2</v>
      </c>
      <c r="P145" s="39">
        <v>2</v>
      </c>
      <c r="Q145" s="38">
        <v>12</v>
      </c>
      <c r="R145" s="9">
        <v>11</v>
      </c>
      <c r="S145" s="27">
        <f t="shared" si="7"/>
        <v>11.5</v>
      </c>
      <c r="T145" s="28">
        <f t="shared" si="8"/>
        <v>1</v>
      </c>
      <c r="U145">
        <f t="shared" si="9"/>
        <v>0.70710678118654757</v>
      </c>
      <c r="W145" s="197">
        <v>11.5</v>
      </c>
    </row>
    <row r="146" spans="1:23">
      <c r="A146" s="50" t="s">
        <v>456</v>
      </c>
      <c r="B146" s="50" t="s">
        <v>457</v>
      </c>
      <c r="C146" s="50" t="s">
        <v>78</v>
      </c>
      <c r="D146" s="50" t="s">
        <v>24</v>
      </c>
      <c r="E146" s="50" t="s">
        <v>28</v>
      </c>
      <c r="F146" s="50">
        <v>26260622</v>
      </c>
      <c r="G146" s="38">
        <v>5</v>
      </c>
      <c r="H146" s="43">
        <v>5</v>
      </c>
      <c r="I146" s="38">
        <v>4</v>
      </c>
      <c r="J146" s="43">
        <v>4</v>
      </c>
      <c r="K146" s="40"/>
      <c r="L146" s="54"/>
      <c r="M146" s="38">
        <v>5</v>
      </c>
      <c r="N146" s="43">
        <v>5</v>
      </c>
      <c r="O146" s="38">
        <v>5</v>
      </c>
      <c r="P146" s="43">
        <v>4</v>
      </c>
      <c r="Q146" s="38">
        <v>19</v>
      </c>
      <c r="R146" s="9">
        <v>18</v>
      </c>
      <c r="S146" s="27">
        <f t="shared" si="7"/>
        <v>18.5</v>
      </c>
      <c r="T146" s="28">
        <f t="shared" si="8"/>
        <v>1</v>
      </c>
      <c r="U146">
        <f t="shared" si="9"/>
        <v>0.70710678118654757</v>
      </c>
      <c r="W146" s="197">
        <v>18.5</v>
      </c>
    </row>
    <row r="147" spans="1:23">
      <c r="A147" s="50" t="s">
        <v>458</v>
      </c>
      <c r="B147" s="50" t="s">
        <v>459</v>
      </c>
      <c r="C147" s="50" t="s">
        <v>460</v>
      </c>
      <c r="D147" s="50" t="s">
        <v>24</v>
      </c>
      <c r="E147" s="50" t="s">
        <v>28</v>
      </c>
      <c r="F147" s="50">
        <v>26259937</v>
      </c>
      <c r="G147" s="38">
        <v>5</v>
      </c>
      <c r="H147" s="39">
        <v>5</v>
      </c>
      <c r="I147" s="38">
        <v>0</v>
      </c>
      <c r="J147" s="39">
        <v>0</v>
      </c>
      <c r="K147" s="40"/>
      <c r="L147" s="40"/>
      <c r="M147" s="38">
        <v>5</v>
      </c>
      <c r="N147" s="39">
        <v>4</v>
      </c>
      <c r="O147" s="38">
        <v>4</v>
      </c>
      <c r="P147" s="39">
        <v>3</v>
      </c>
      <c r="Q147" s="38">
        <v>14</v>
      </c>
      <c r="R147" s="9">
        <v>12</v>
      </c>
      <c r="S147" s="27">
        <f t="shared" si="7"/>
        <v>13</v>
      </c>
      <c r="T147" s="28">
        <f t="shared" si="8"/>
        <v>2</v>
      </c>
      <c r="U147">
        <f t="shared" si="9"/>
        <v>1.4142135623730951</v>
      </c>
      <c r="W147" s="197">
        <v>13</v>
      </c>
    </row>
    <row r="148" spans="1:23">
      <c r="A148" s="52" t="s">
        <v>461</v>
      </c>
      <c r="B148" s="55" t="s">
        <v>462</v>
      </c>
      <c r="C148" s="52" t="s">
        <v>408</v>
      </c>
      <c r="D148" s="52" t="s">
        <v>24</v>
      </c>
      <c r="E148" s="52" t="s">
        <v>28</v>
      </c>
      <c r="F148" s="56">
        <v>25466692</v>
      </c>
      <c r="G148" s="11">
        <v>5</v>
      </c>
      <c r="H148" s="39">
        <v>5</v>
      </c>
      <c r="I148" s="11">
        <v>3</v>
      </c>
      <c r="J148" s="39">
        <v>1</v>
      </c>
      <c r="K148" s="46"/>
      <c r="L148" s="46"/>
      <c r="M148" s="11">
        <v>4</v>
      </c>
      <c r="N148" s="39">
        <v>1</v>
      </c>
      <c r="O148" s="11">
        <v>2</v>
      </c>
      <c r="P148" s="39">
        <v>1</v>
      </c>
      <c r="Q148" s="11">
        <v>14</v>
      </c>
      <c r="R148" s="39">
        <v>8</v>
      </c>
      <c r="S148" s="27">
        <f t="shared" si="7"/>
        <v>11</v>
      </c>
      <c r="T148" s="28">
        <f t="shared" si="8"/>
        <v>6</v>
      </c>
      <c r="U148">
        <f t="shared" si="9"/>
        <v>4.2426406871192848</v>
      </c>
      <c r="W148" s="197">
        <v>11</v>
      </c>
    </row>
    <row r="149" spans="1:23">
      <c r="A149" s="52" t="s">
        <v>463</v>
      </c>
      <c r="B149" s="56" t="s">
        <v>37</v>
      </c>
      <c r="C149" s="52" t="s">
        <v>63</v>
      </c>
      <c r="D149" s="52" t="s">
        <v>30</v>
      </c>
      <c r="E149" s="52" t="s">
        <v>28</v>
      </c>
      <c r="F149" s="56">
        <v>25450600</v>
      </c>
      <c r="G149" s="11">
        <v>5</v>
      </c>
      <c r="H149" s="39">
        <v>5</v>
      </c>
      <c r="I149" s="47">
        <v>4</v>
      </c>
      <c r="J149" s="39">
        <v>3</v>
      </c>
      <c r="K149" s="46"/>
      <c r="L149" s="46"/>
      <c r="M149" s="11">
        <v>5</v>
      </c>
      <c r="N149" s="39">
        <v>5</v>
      </c>
      <c r="O149" s="11">
        <v>5</v>
      </c>
      <c r="P149" s="39">
        <v>5</v>
      </c>
      <c r="Q149" s="11">
        <v>19</v>
      </c>
      <c r="R149" s="39">
        <v>18</v>
      </c>
      <c r="S149" s="27">
        <f t="shared" si="7"/>
        <v>18.5</v>
      </c>
      <c r="T149" s="28">
        <f t="shared" si="8"/>
        <v>1</v>
      </c>
      <c r="U149">
        <f t="shared" si="9"/>
        <v>0.70710678118654757</v>
      </c>
      <c r="W149" s="197">
        <v>18.5</v>
      </c>
    </row>
    <row r="150" spans="1:23">
      <c r="A150" s="52" t="s">
        <v>464</v>
      </c>
      <c r="B150" s="56" t="s">
        <v>465</v>
      </c>
      <c r="C150" s="52" t="s">
        <v>466</v>
      </c>
      <c r="D150" s="52" t="s">
        <v>30</v>
      </c>
      <c r="E150" s="52" t="s">
        <v>28</v>
      </c>
      <c r="F150" s="56">
        <v>25446540</v>
      </c>
      <c r="G150" s="11">
        <v>4</v>
      </c>
      <c r="H150" s="39">
        <v>5</v>
      </c>
      <c r="I150" s="11">
        <v>0</v>
      </c>
      <c r="J150" s="39">
        <v>0</v>
      </c>
      <c r="K150" s="46"/>
      <c r="L150" s="46"/>
      <c r="M150" s="11">
        <v>3</v>
      </c>
      <c r="N150" s="39">
        <v>5</v>
      </c>
      <c r="O150" s="11">
        <v>1</v>
      </c>
      <c r="P150" s="39">
        <v>4</v>
      </c>
      <c r="Q150" s="11">
        <v>8</v>
      </c>
      <c r="R150" s="39">
        <v>14</v>
      </c>
      <c r="S150" s="27">
        <f t="shared" si="7"/>
        <v>11</v>
      </c>
      <c r="T150" s="28">
        <f t="shared" si="8"/>
        <v>6</v>
      </c>
      <c r="U150">
        <f t="shared" si="9"/>
        <v>4.2426406871192848</v>
      </c>
      <c r="W150" s="197">
        <v>11</v>
      </c>
    </row>
    <row r="151" spans="1:23">
      <c r="A151" s="52" t="s">
        <v>467</v>
      </c>
      <c r="B151" s="56" t="s">
        <v>468</v>
      </c>
      <c r="C151" s="52" t="s">
        <v>75</v>
      </c>
      <c r="D151" s="52" t="s">
        <v>29</v>
      </c>
      <c r="E151" s="52" t="s">
        <v>28</v>
      </c>
      <c r="F151" s="56">
        <v>25440408</v>
      </c>
      <c r="G151" s="11">
        <v>4</v>
      </c>
      <c r="H151" s="39">
        <v>5</v>
      </c>
      <c r="I151" s="11">
        <v>0</v>
      </c>
      <c r="J151" s="39">
        <v>0</v>
      </c>
      <c r="K151" s="46"/>
      <c r="L151" s="46"/>
      <c r="M151" s="11">
        <v>5</v>
      </c>
      <c r="N151" s="39">
        <v>5</v>
      </c>
      <c r="O151" s="11">
        <v>4</v>
      </c>
      <c r="P151" s="39">
        <v>5</v>
      </c>
      <c r="Q151" s="11">
        <v>13</v>
      </c>
      <c r="R151" s="39">
        <v>15</v>
      </c>
      <c r="S151" s="27">
        <f t="shared" si="7"/>
        <v>14</v>
      </c>
      <c r="T151" s="28">
        <f t="shared" si="8"/>
        <v>2</v>
      </c>
      <c r="U151">
        <f t="shared" si="9"/>
        <v>1.4142135623730951</v>
      </c>
      <c r="W151" s="197">
        <v>14</v>
      </c>
    </row>
    <row r="152" spans="1:23">
      <c r="A152" s="52" t="s">
        <v>469</v>
      </c>
      <c r="B152" s="55" t="s">
        <v>470</v>
      </c>
      <c r="C152" s="52" t="s">
        <v>75</v>
      </c>
      <c r="D152" s="52" t="s">
        <v>29</v>
      </c>
      <c r="E152" s="52" t="s">
        <v>28</v>
      </c>
      <c r="F152" s="56">
        <v>25439560</v>
      </c>
      <c r="G152" s="11">
        <v>3</v>
      </c>
      <c r="H152" s="39">
        <v>3</v>
      </c>
      <c r="I152" s="11">
        <v>0</v>
      </c>
      <c r="J152" s="39">
        <v>0</v>
      </c>
      <c r="K152" s="46"/>
      <c r="L152" s="46"/>
      <c r="M152" s="11">
        <v>3</v>
      </c>
      <c r="N152" s="39">
        <v>4</v>
      </c>
      <c r="O152" s="11">
        <v>1</v>
      </c>
      <c r="P152" s="39">
        <v>1</v>
      </c>
      <c r="Q152" s="11">
        <v>7</v>
      </c>
      <c r="R152" s="39">
        <v>8</v>
      </c>
      <c r="S152" s="27">
        <f t="shared" si="7"/>
        <v>7.5</v>
      </c>
      <c r="T152" s="28">
        <f t="shared" si="8"/>
        <v>1</v>
      </c>
      <c r="U152">
        <f t="shared" si="9"/>
        <v>0.70710678118654757</v>
      </c>
      <c r="W152" s="197">
        <v>7.5</v>
      </c>
    </row>
    <row r="153" spans="1:23">
      <c r="A153" s="52" t="s">
        <v>64</v>
      </c>
      <c r="B153" s="56" t="s">
        <v>471</v>
      </c>
      <c r="C153" s="52" t="s">
        <v>49</v>
      </c>
      <c r="D153" s="52" t="s">
        <v>24</v>
      </c>
      <c r="E153" s="52" t="s">
        <v>28</v>
      </c>
      <c r="F153" s="56">
        <v>25407562</v>
      </c>
      <c r="G153" s="11">
        <v>4</v>
      </c>
      <c r="H153" s="39">
        <v>5</v>
      </c>
      <c r="I153" s="11">
        <v>0</v>
      </c>
      <c r="J153" s="39">
        <v>0</v>
      </c>
      <c r="K153" s="46"/>
      <c r="L153" s="46"/>
      <c r="M153" s="11">
        <v>5</v>
      </c>
      <c r="N153" s="39">
        <v>2</v>
      </c>
      <c r="O153" s="11">
        <v>4</v>
      </c>
      <c r="P153" s="39">
        <v>4</v>
      </c>
      <c r="Q153" s="11">
        <v>13</v>
      </c>
      <c r="R153" s="39">
        <v>11</v>
      </c>
      <c r="S153" s="27">
        <f t="shared" si="7"/>
        <v>12</v>
      </c>
      <c r="T153" s="28">
        <f t="shared" si="8"/>
        <v>2</v>
      </c>
      <c r="U153">
        <f t="shared" si="9"/>
        <v>1.4142135623730951</v>
      </c>
      <c r="W153" s="197">
        <v>12</v>
      </c>
    </row>
    <row r="154" spans="1:23">
      <c r="A154" s="52" t="s">
        <v>472</v>
      </c>
      <c r="B154" s="56" t="s">
        <v>473</v>
      </c>
      <c r="C154" s="52" t="s">
        <v>474</v>
      </c>
      <c r="D154" s="52" t="s">
        <v>24</v>
      </c>
      <c r="E154" s="52" t="s">
        <v>28</v>
      </c>
      <c r="F154" s="56">
        <v>25388133</v>
      </c>
      <c r="G154" s="11">
        <v>4</v>
      </c>
      <c r="H154" s="39">
        <v>2</v>
      </c>
      <c r="I154" s="11">
        <v>0</v>
      </c>
      <c r="J154" s="43">
        <v>0</v>
      </c>
      <c r="K154" s="46"/>
      <c r="L154" s="46"/>
      <c r="M154" s="11">
        <v>3</v>
      </c>
      <c r="N154" s="39">
        <v>3</v>
      </c>
      <c r="O154" s="11">
        <v>1</v>
      </c>
      <c r="P154" s="39">
        <v>2</v>
      </c>
      <c r="Q154" s="11">
        <v>8</v>
      </c>
      <c r="R154" s="39">
        <v>7</v>
      </c>
      <c r="S154" s="27">
        <f t="shared" si="7"/>
        <v>7.5</v>
      </c>
      <c r="T154" s="28">
        <f t="shared" si="8"/>
        <v>1</v>
      </c>
      <c r="U154">
        <f t="shared" si="9"/>
        <v>0.70710678118654757</v>
      </c>
      <c r="W154" s="197">
        <v>7.5</v>
      </c>
    </row>
    <row r="155" spans="1:23">
      <c r="A155" s="42" t="s">
        <v>365</v>
      </c>
      <c r="B155" s="56" t="s">
        <v>475</v>
      </c>
      <c r="C155" s="42" t="s">
        <v>47</v>
      </c>
      <c r="D155" s="42" t="s">
        <v>24</v>
      </c>
      <c r="E155" s="42" t="s">
        <v>28</v>
      </c>
      <c r="F155" s="56">
        <v>25530442</v>
      </c>
      <c r="G155" s="11">
        <v>5</v>
      </c>
      <c r="H155" s="39">
        <v>5</v>
      </c>
      <c r="I155" s="11">
        <v>4</v>
      </c>
      <c r="J155" s="39">
        <v>0</v>
      </c>
      <c r="K155" s="46"/>
      <c r="L155" s="46"/>
      <c r="M155" s="11">
        <v>5</v>
      </c>
      <c r="N155" s="39">
        <v>5</v>
      </c>
      <c r="O155" s="11">
        <v>1</v>
      </c>
      <c r="P155" s="39">
        <v>2</v>
      </c>
      <c r="Q155" s="11">
        <v>15</v>
      </c>
      <c r="R155" s="39">
        <v>12</v>
      </c>
      <c r="S155" s="27">
        <f t="shared" si="7"/>
        <v>13.5</v>
      </c>
      <c r="T155" s="28">
        <f t="shared" si="8"/>
        <v>3</v>
      </c>
      <c r="U155">
        <f t="shared" si="9"/>
        <v>2.1213203435596424</v>
      </c>
      <c r="W155" s="197">
        <v>13.5</v>
      </c>
    </row>
    <row r="156" spans="1:23">
      <c r="A156" s="52" t="s">
        <v>476</v>
      </c>
      <c r="B156" s="56" t="s">
        <v>477</v>
      </c>
      <c r="C156" s="52" t="s">
        <v>478</v>
      </c>
      <c r="D156" s="52" t="s">
        <v>29</v>
      </c>
      <c r="E156" s="52" t="s">
        <v>28</v>
      </c>
      <c r="F156" s="56">
        <v>25413928</v>
      </c>
      <c r="G156" s="49">
        <v>5</v>
      </c>
      <c r="H156" s="39">
        <v>3</v>
      </c>
      <c r="I156" s="11">
        <v>2</v>
      </c>
      <c r="J156" s="39">
        <v>0</v>
      </c>
      <c r="K156" s="46"/>
      <c r="L156" s="46"/>
      <c r="M156" s="11">
        <v>2</v>
      </c>
      <c r="N156" s="39">
        <v>0</v>
      </c>
      <c r="O156" s="11">
        <v>1</v>
      </c>
      <c r="P156" s="39">
        <v>2</v>
      </c>
      <c r="Q156" s="11">
        <v>10</v>
      </c>
      <c r="R156" s="39">
        <v>5</v>
      </c>
      <c r="S156" s="27">
        <f t="shared" si="7"/>
        <v>7.5</v>
      </c>
      <c r="T156" s="28">
        <f t="shared" si="8"/>
        <v>5</v>
      </c>
      <c r="U156">
        <f t="shared" si="9"/>
        <v>3.5355339059327378</v>
      </c>
      <c r="W156" s="197">
        <v>7.5</v>
      </c>
    </row>
    <row r="157" spans="1:23" ht="60">
      <c r="A157" s="42" t="s">
        <v>479</v>
      </c>
      <c r="B157" s="14" t="s">
        <v>480</v>
      </c>
      <c r="C157" s="14" t="s">
        <v>481</v>
      </c>
      <c r="D157" s="37" t="s">
        <v>29</v>
      </c>
      <c r="E157" s="37" t="s">
        <v>28</v>
      </c>
      <c r="F157" s="17">
        <v>25981720</v>
      </c>
      <c r="G157" s="23">
        <v>5</v>
      </c>
      <c r="H157" s="22">
        <v>5</v>
      </c>
      <c r="I157" s="23">
        <v>0</v>
      </c>
      <c r="J157" s="22">
        <v>0</v>
      </c>
      <c r="K157" s="24"/>
      <c r="L157" s="25"/>
      <c r="M157" s="23">
        <v>2</v>
      </c>
      <c r="N157" s="22">
        <v>4</v>
      </c>
      <c r="O157" s="23">
        <v>0</v>
      </c>
      <c r="P157" s="22">
        <v>1</v>
      </c>
      <c r="Q157" s="26">
        <f>SUM(G157+I157+K157+M157+O157)</f>
        <v>7</v>
      </c>
      <c r="R157" s="20">
        <f>SUM(H157+J157+L157+N157+P157)</f>
        <v>10</v>
      </c>
      <c r="S157" s="27">
        <f t="shared" si="7"/>
        <v>8.5</v>
      </c>
      <c r="T157" s="28">
        <f t="shared" si="8"/>
        <v>3</v>
      </c>
      <c r="U157">
        <f t="shared" si="9"/>
        <v>2.1213203435596424</v>
      </c>
      <c r="W157" s="197">
        <v>8.5</v>
      </c>
    </row>
    <row r="158" spans="1:23" ht="135">
      <c r="A158" s="57" t="s">
        <v>482</v>
      </c>
      <c r="B158" s="14" t="s">
        <v>483</v>
      </c>
      <c r="C158" s="17" t="s">
        <v>484</v>
      </c>
      <c r="D158" s="37" t="s">
        <v>24</v>
      </c>
      <c r="E158" s="37" t="s">
        <v>28</v>
      </c>
      <c r="F158" s="17">
        <v>25972115</v>
      </c>
      <c r="G158" s="21">
        <v>5</v>
      </c>
      <c r="H158" s="22">
        <v>5</v>
      </c>
      <c r="I158" s="21">
        <v>0</v>
      </c>
      <c r="J158" s="22">
        <v>1</v>
      </c>
      <c r="K158" s="25"/>
      <c r="L158" s="25"/>
      <c r="M158" s="21">
        <v>5</v>
      </c>
      <c r="N158" s="22">
        <v>5</v>
      </c>
      <c r="O158" s="21">
        <v>1</v>
      </c>
      <c r="P158" s="22">
        <v>4</v>
      </c>
      <c r="Q158" s="26">
        <f t="shared" ref="Q158:R178" si="10">SUM(G158+I158+K158+M158+O158)</f>
        <v>11</v>
      </c>
      <c r="R158" s="20">
        <f t="shared" si="10"/>
        <v>15</v>
      </c>
      <c r="S158" s="27">
        <f t="shared" si="7"/>
        <v>13</v>
      </c>
      <c r="T158" s="28">
        <f t="shared" si="8"/>
        <v>4</v>
      </c>
      <c r="U158">
        <f t="shared" si="9"/>
        <v>2.8284271247461903</v>
      </c>
      <c r="W158" s="197">
        <v>13</v>
      </c>
    </row>
    <row r="159" spans="1:23" ht="195">
      <c r="A159" s="57" t="s">
        <v>485</v>
      </c>
      <c r="B159" s="14" t="s">
        <v>486</v>
      </c>
      <c r="C159" s="14" t="s">
        <v>48</v>
      </c>
      <c r="D159" s="37" t="s">
        <v>30</v>
      </c>
      <c r="E159" s="37" t="s">
        <v>28</v>
      </c>
      <c r="F159" s="17">
        <v>25968066</v>
      </c>
      <c r="G159" s="30">
        <v>5</v>
      </c>
      <c r="H159" s="31">
        <v>5</v>
      </c>
      <c r="I159" s="30">
        <v>5</v>
      </c>
      <c r="J159" s="31">
        <v>5</v>
      </c>
      <c r="K159" s="32"/>
      <c r="L159" s="32"/>
      <c r="M159" s="30">
        <v>3</v>
      </c>
      <c r="N159" s="31">
        <v>5</v>
      </c>
      <c r="O159" s="30">
        <v>2</v>
      </c>
      <c r="P159" s="31">
        <v>3</v>
      </c>
      <c r="Q159" s="26">
        <f>SUM(G159+I159+K159+M159+O159)</f>
        <v>15</v>
      </c>
      <c r="R159" s="20">
        <f>SUM(H159+J159+L159+N159+P159)</f>
        <v>18</v>
      </c>
      <c r="S159" s="27">
        <f t="shared" si="7"/>
        <v>16.5</v>
      </c>
      <c r="T159" s="28">
        <f t="shared" si="8"/>
        <v>3</v>
      </c>
      <c r="U159">
        <f t="shared" si="9"/>
        <v>2.1213203435596424</v>
      </c>
      <c r="W159" s="197">
        <v>16.5</v>
      </c>
    </row>
    <row r="160" spans="1:23" ht="90">
      <c r="A160" s="57" t="s">
        <v>487</v>
      </c>
      <c r="B160" s="14" t="s">
        <v>488</v>
      </c>
      <c r="C160" s="17" t="s">
        <v>489</v>
      </c>
      <c r="D160" s="42" t="s">
        <v>24</v>
      </c>
      <c r="E160" s="37" t="s">
        <v>28</v>
      </c>
      <c r="F160" s="17">
        <v>25962887</v>
      </c>
      <c r="G160" s="26">
        <v>4</v>
      </c>
      <c r="H160" s="22">
        <v>5</v>
      </c>
      <c r="I160" s="21">
        <v>0</v>
      </c>
      <c r="J160" s="22">
        <v>1</v>
      </c>
      <c r="K160" s="33"/>
      <c r="L160" s="33"/>
      <c r="M160" s="21">
        <v>4</v>
      </c>
      <c r="N160" s="22">
        <v>4</v>
      </c>
      <c r="O160" s="21">
        <v>1</v>
      </c>
      <c r="P160" s="22">
        <v>1</v>
      </c>
      <c r="Q160" s="26">
        <f t="shared" si="10"/>
        <v>9</v>
      </c>
      <c r="R160" s="20">
        <f t="shared" si="10"/>
        <v>11</v>
      </c>
      <c r="S160" s="27">
        <f t="shared" si="7"/>
        <v>10</v>
      </c>
      <c r="T160" s="28">
        <f t="shared" si="8"/>
        <v>2</v>
      </c>
      <c r="U160">
        <f t="shared" si="9"/>
        <v>1.4142135623730951</v>
      </c>
      <c r="W160" s="197">
        <v>10</v>
      </c>
    </row>
    <row r="161" spans="1:23">
      <c r="A161" s="57" t="s">
        <v>490</v>
      </c>
      <c r="B161" s="17" t="s">
        <v>491</v>
      </c>
      <c r="C161" s="17" t="s">
        <v>492</v>
      </c>
      <c r="D161" s="37" t="s">
        <v>24</v>
      </c>
      <c r="E161" s="37" t="s">
        <v>28</v>
      </c>
      <c r="F161" s="17">
        <v>25956595</v>
      </c>
      <c r="G161" s="26">
        <v>3</v>
      </c>
      <c r="H161" s="34">
        <v>5</v>
      </c>
      <c r="I161" s="21">
        <v>0</v>
      </c>
      <c r="J161" s="35">
        <v>1</v>
      </c>
      <c r="K161" s="33"/>
      <c r="L161" s="33"/>
      <c r="M161" s="21">
        <v>5</v>
      </c>
      <c r="N161" s="22">
        <v>4</v>
      </c>
      <c r="O161" s="21">
        <v>4</v>
      </c>
      <c r="P161" s="22">
        <v>3</v>
      </c>
      <c r="Q161" s="26">
        <f t="shared" si="10"/>
        <v>12</v>
      </c>
      <c r="R161" s="20">
        <f t="shared" si="10"/>
        <v>13</v>
      </c>
      <c r="S161" s="27">
        <f t="shared" si="7"/>
        <v>12.5</v>
      </c>
      <c r="T161" s="28">
        <f t="shared" si="8"/>
        <v>1</v>
      </c>
      <c r="U161">
        <f t="shared" si="9"/>
        <v>0.70710678118654757</v>
      </c>
      <c r="W161" s="197">
        <v>12.5</v>
      </c>
    </row>
    <row r="162" spans="1:23" ht="221">
      <c r="A162" s="58" t="s">
        <v>493</v>
      </c>
      <c r="B162" s="15" t="s">
        <v>494</v>
      </c>
      <c r="C162" s="15" t="s">
        <v>67</v>
      </c>
      <c r="D162" s="37" t="s">
        <v>24</v>
      </c>
      <c r="E162" s="37" t="s">
        <v>28</v>
      </c>
      <c r="F162" s="15">
        <v>25989163</v>
      </c>
      <c r="G162" s="38">
        <v>4</v>
      </c>
      <c r="H162" s="39">
        <v>5</v>
      </c>
      <c r="I162" s="38">
        <v>0</v>
      </c>
      <c r="J162" s="39">
        <v>1</v>
      </c>
      <c r="K162" s="40"/>
      <c r="L162" s="40"/>
      <c r="M162" s="38">
        <v>4</v>
      </c>
      <c r="N162" s="39">
        <v>5</v>
      </c>
      <c r="O162" s="38">
        <v>2</v>
      </c>
      <c r="P162" s="22">
        <v>1</v>
      </c>
      <c r="Q162" s="26">
        <f t="shared" si="10"/>
        <v>10</v>
      </c>
      <c r="R162" s="20">
        <f t="shared" si="10"/>
        <v>12</v>
      </c>
      <c r="S162" s="27">
        <f t="shared" si="7"/>
        <v>11</v>
      </c>
      <c r="T162" s="28">
        <f t="shared" si="8"/>
        <v>2</v>
      </c>
      <c r="U162">
        <f t="shared" si="9"/>
        <v>1.4142135623730951</v>
      </c>
      <c r="W162" s="197">
        <v>11</v>
      </c>
    </row>
    <row r="163" spans="1:23" ht="225">
      <c r="A163" s="58" t="s">
        <v>495</v>
      </c>
      <c r="B163" s="10" t="s">
        <v>496</v>
      </c>
      <c r="C163" s="15" t="s">
        <v>248</v>
      </c>
      <c r="D163" s="10" t="s">
        <v>24</v>
      </c>
      <c r="E163" s="10" t="s">
        <v>28</v>
      </c>
      <c r="F163" s="19">
        <v>26115858</v>
      </c>
      <c r="G163" s="38">
        <v>5</v>
      </c>
      <c r="H163" s="39">
        <v>3</v>
      </c>
      <c r="I163" s="41">
        <v>1</v>
      </c>
      <c r="J163" s="39">
        <v>1</v>
      </c>
      <c r="K163" s="40"/>
      <c r="L163" s="40"/>
      <c r="M163" s="38">
        <v>5</v>
      </c>
      <c r="N163" s="39">
        <v>4</v>
      </c>
      <c r="O163" s="38">
        <v>3</v>
      </c>
      <c r="P163" s="22">
        <v>5</v>
      </c>
      <c r="Q163" s="26">
        <f t="shared" si="10"/>
        <v>14</v>
      </c>
      <c r="R163" s="20">
        <f t="shared" si="10"/>
        <v>13</v>
      </c>
      <c r="S163" s="27">
        <f t="shared" si="7"/>
        <v>13.5</v>
      </c>
      <c r="T163" s="28">
        <f t="shared" si="8"/>
        <v>1</v>
      </c>
      <c r="U163">
        <f t="shared" si="9"/>
        <v>0.70710678118654757</v>
      </c>
      <c r="W163" s="197">
        <v>13.5</v>
      </c>
    </row>
    <row r="164" spans="1:23" ht="135">
      <c r="A164" s="55" t="s">
        <v>497</v>
      </c>
      <c r="B164" s="10" t="s">
        <v>498</v>
      </c>
      <c r="C164" s="10" t="s">
        <v>45</v>
      </c>
      <c r="D164" s="9" t="s">
        <v>24</v>
      </c>
      <c r="E164" s="9" t="s">
        <v>28</v>
      </c>
      <c r="F164" s="19">
        <v>26101554</v>
      </c>
      <c r="G164" s="38">
        <v>5</v>
      </c>
      <c r="H164" s="39">
        <v>2</v>
      </c>
      <c r="I164" s="38">
        <v>0</v>
      </c>
      <c r="J164" s="39">
        <v>1</v>
      </c>
      <c r="K164" s="40"/>
      <c r="L164" s="40"/>
      <c r="M164" s="38">
        <v>3</v>
      </c>
      <c r="N164" s="39">
        <v>3</v>
      </c>
      <c r="O164" s="38">
        <v>0</v>
      </c>
      <c r="P164" s="22">
        <v>3</v>
      </c>
      <c r="Q164" s="26">
        <f t="shared" si="10"/>
        <v>8</v>
      </c>
      <c r="R164" s="20">
        <f t="shared" si="10"/>
        <v>9</v>
      </c>
      <c r="S164" s="27">
        <f t="shared" si="7"/>
        <v>8.5</v>
      </c>
      <c r="T164" s="28">
        <f t="shared" si="8"/>
        <v>1</v>
      </c>
      <c r="U164">
        <f t="shared" si="9"/>
        <v>0.70710678118654757</v>
      </c>
      <c r="W164" s="197">
        <v>8.5</v>
      </c>
    </row>
    <row r="165" spans="1:23" ht="90">
      <c r="A165" s="42" t="s">
        <v>499</v>
      </c>
      <c r="B165" s="14" t="s">
        <v>500</v>
      </c>
      <c r="C165" s="17" t="s">
        <v>63</v>
      </c>
      <c r="D165" s="37" t="s">
        <v>30</v>
      </c>
      <c r="E165" s="37" t="s">
        <v>25</v>
      </c>
      <c r="F165" s="17">
        <v>25979560</v>
      </c>
      <c r="G165" s="25"/>
      <c r="H165" s="25"/>
      <c r="I165" s="21">
        <v>4</v>
      </c>
      <c r="J165" s="34">
        <v>1</v>
      </c>
      <c r="K165" s="21">
        <v>4</v>
      </c>
      <c r="L165" s="34">
        <v>4</v>
      </c>
      <c r="M165" s="21">
        <v>3</v>
      </c>
      <c r="N165" s="34">
        <v>4</v>
      </c>
      <c r="O165" s="21">
        <v>2</v>
      </c>
      <c r="P165" s="34">
        <v>1</v>
      </c>
      <c r="Q165" s="26">
        <f t="shared" si="10"/>
        <v>13</v>
      </c>
      <c r="R165" s="20">
        <f t="shared" si="10"/>
        <v>10</v>
      </c>
      <c r="S165" s="27">
        <f t="shared" si="7"/>
        <v>11.5</v>
      </c>
      <c r="T165" s="28">
        <f t="shared" si="8"/>
        <v>3</v>
      </c>
      <c r="U165">
        <f t="shared" si="9"/>
        <v>2.1213203435596424</v>
      </c>
      <c r="W165" s="197">
        <v>11.5</v>
      </c>
    </row>
    <row r="166" spans="1:23" ht="120">
      <c r="A166" s="57" t="s">
        <v>501</v>
      </c>
      <c r="B166" s="14" t="s">
        <v>502</v>
      </c>
      <c r="C166" s="14" t="s">
        <v>85</v>
      </c>
      <c r="D166" s="37" t="s">
        <v>24</v>
      </c>
      <c r="E166" s="37" t="s">
        <v>25</v>
      </c>
      <c r="F166" s="17">
        <v>25972345</v>
      </c>
      <c r="G166" s="25"/>
      <c r="H166" s="25"/>
      <c r="I166" s="21">
        <v>3</v>
      </c>
      <c r="J166" s="34">
        <v>3</v>
      </c>
      <c r="K166" s="21">
        <v>2</v>
      </c>
      <c r="L166" s="34">
        <v>5</v>
      </c>
      <c r="M166" s="21">
        <v>1</v>
      </c>
      <c r="N166" s="34">
        <v>1</v>
      </c>
      <c r="O166" s="21">
        <v>2</v>
      </c>
      <c r="P166" s="34">
        <v>4</v>
      </c>
      <c r="Q166" s="26">
        <f t="shared" si="10"/>
        <v>8</v>
      </c>
      <c r="R166" s="20">
        <f t="shared" si="10"/>
        <v>13</v>
      </c>
      <c r="S166" s="27">
        <f t="shared" si="7"/>
        <v>10.5</v>
      </c>
      <c r="T166" s="28">
        <f t="shared" si="8"/>
        <v>5</v>
      </c>
      <c r="U166">
        <f t="shared" si="9"/>
        <v>3.5355339059327378</v>
      </c>
      <c r="W166" s="197">
        <v>10.5</v>
      </c>
    </row>
    <row r="167" spans="1:23" ht="180">
      <c r="A167" s="57" t="s">
        <v>503</v>
      </c>
      <c r="B167" s="14" t="s">
        <v>504</v>
      </c>
      <c r="C167" s="17" t="s">
        <v>43</v>
      </c>
      <c r="D167" s="37" t="s">
        <v>24</v>
      </c>
      <c r="E167" s="37" t="s">
        <v>25</v>
      </c>
      <c r="F167" s="17">
        <v>25962069</v>
      </c>
      <c r="G167" s="25"/>
      <c r="H167" s="25"/>
      <c r="I167" s="36">
        <v>5</v>
      </c>
      <c r="J167" s="34">
        <v>5</v>
      </c>
      <c r="K167" s="21">
        <v>4</v>
      </c>
      <c r="L167" s="34">
        <v>4</v>
      </c>
      <c r="M167" s="21">
        <v>5</v>
      </c>
      <c r="N167" s="34">
        <v>5</v>
      </c>
      <c r="O167" s="21">
        <v>4</v>
      </c>
      <c r="P167" s="34">
        <v>5</v>
      </c>
      <c r="Q167" s="26">
        <f t="shared" si="10"/>
        <v>18</v>
      </c>
      <c r="R167" s="20">
        <f t="shared" si="10"/>
        <v>19</v>
      </c>
      <c r="S167" s="27">
        <f t="shared" si="7"/>
        <v>18.5</v>
      </c>
      <c r="T167" s="28">
        <f t="shared" si="8"/>
        <v>1</v>
      </c>
      <c r="U167">
        <f t="shared" si="9"/>
        <v>0.70710678118654757</v>
      </c>
      <c r="W167" s="197">
        <v>18.5</v>
      </c>
    </row>
    <row r="168" spans="1:23" ht="105">
      <c r="A168" s="57" t="s">
        <v>505</v>
      </c>
      <c r="B168" s="14" t="s">
        <v>506</v>
      </c>
      <c r="C168" s="14" t="s">
        <v>507</v>
      </c>
      <c r="D168" s="37" t="s">
        <v>30</v>
      </c>
      <c r="E168" s="37" t="s">
        <v>25</v>
      </c>
      <c r="F168" s="17">
        <v>25960926</v>
      </c>
      <c r="G168" s="25"/>
      <c r="H168" s="25"/>
      <c r="I168" s="21">
        <v>2</v>
      </c>
      <c r="J168" s="34">
        <v>2</v>
      </c>
      <c r="K168" s="21">
        <v>4</v>
      </c>
      <c r="L168" s="34">
        <v>5</v>
      </c>
      <c r="M168" s="21">
        <v>3</v>
      </c>
      <c r="N168" s="34">
        <v>2</v>
      </c>
      <c r="O168" s="21">
        <v>1</v>
      </c>
      <c r="P168" s="34">
        <v>1</v>
      </c>
      <c r="Q168" s="26">
        <f t="shared" si="10"/>
        <v>10</v>
      </c>
      <c r="R168" s="20">
        <f t="shared" si="10"/>
        <v>10</v>
      </c>
      <c r="S168" s="27">
        <f t="shared" si="7"/>
        <v>10</v>
      </c>
      <c r="T168" s="28">
        <f t="shared" si="8"/>
        <v>0</v>
      </c>
      <c r="U168">
        <f t="shared" si="9"/>
        <v>0</v>
      </c>
      <c r="W168" s="197">
        <v>10</v>
      </c>
    </row>
    <row r="169" spans="1:23" ht="180">
      <c r="A169" s="57" t="s">
        <v>508</v>
      </c>
      <c r="B169" s="14" t="s">
        <v>509</v>
      </c>
      <c r="C169" s="17" t="s">
        <v>52</v>
      </c>
      <c r="D169" s="37" t="s">
        <v>30</v>
      </c>
      <c r="E169" s="37" t="s">
        <v>25</v>
      </c>
      <c r="F169" s="17">
        <v>25957942</v>
      </c>
      <c r="G169" s="25"/>
      <c r="H169" s="25"/>
      <c r="I169" s="21">
        <v>5</v>
      </c>
      <c r="J169" s="34">
        <v>4</v>
      </c>
      <c r="K169" s="21">
        <v>4</v>
      </c>
      <c r="L169" s="34">
        <v>5</v>
      </c>
      <c r="M169" s="21">
        <v>4</v>
      </c>
      <c r="N169" s="34">
        <v>5</v>
      </c>
      <c r="O169" s="21">
        <v>5</v>
      </c>
      <c r="P169" s="34">
        <v>5</v>
      </c>
      <c r="Q169" s="26">
        <f t="shared" si="10"/>
        <v>18</v>
      </c>
      <c r="R169" s="20">
        <f t="shared" si="10"/>
        <v>19</v>
      </c>
      <c r="S169" s="27">
        <f t="shared" si="7"/>
        <v>18.5</v>
      </c>
      <c r="T169" s="28">
        <f t="shared" si="8"/>
        <v>1</v>
      </c>
      <c r="U169">
        <f t="shared" si="9"/>
        <v>0.70710678118654757</v>
      </c>
      <c r="W169" s="197">
        <v>18.5</v>
      </c>
    </row>
    <row r="170" spans="1:23" ht="255">
      <c r="A170" s="57" t="s">
        <v>510</v>
      </c>
      <c r="B170" s="14" t="s">
        <v>511</v>
      </c>
      <c r="C170" s="17" t="s">
        <v>95</v>
      </c>
      <c r="D170" s="37" t="s">
        <v>24</v>
      </c>
      <c r="E170" s="37" t="s">
        <v>25</v>
      </c>
      <c r="F170" s="17">
        <v>25957881</v>
      </c>
      <c r="G170" s="25"/>
      <c r="H170" s="25"/>
      <c r="I170" s="21">
        <v>2</v>
      </c>
      <c r="J170" s="34">
        <v>4</v>
      </c>
      <c r="K170" s="21">
        <v>4</v>
      </c>
      <c r="L170" s="34">
        <v>5</v>
      </c>
      <c r="M170" s="21">
        <v>5</v>
      </c>
      <c r="N170" s="34">
        <v>4</v>
      </c>
      <c r="O170" s="21">
        <v>2</v>
      </c>
      <c r="P170" s="34">
        <v>4</v>
      </c>
      <c r="Q170" s="26">
        <f t="shared" si="10"/>
        <v>13</v>
      </c>
      <c r="R170" s="20">
        <f t="shared" si="10"/>
        <v>17</v>
      </c>
      <c r="S170" s="27">
        <f t="shared" si="7"/>
        <v>15</v>
      </c>
      <c r="T170" s="28">
        <f t="shared" si="8"/>
        <v>4</v>
      </c>
      <c r="U170">
        <f t="shared" si="9"/>
        <v>2.8284271247461903</v>
      </c>
      <c r="W170" s="197">
        <v>15</v>
      </c>
    </row>
    <row r="171" spans="1:23" ht="372">
      <c r="A171" s="15" t="s">
        <v>512</v>
      </c>
      <c r="B171" s="15" t="s">
        <v>513</v>
      </c>
      <c r="C171" s="15" t="s">
        <v>514</v>
      </c>
      <c r="D171" s="37" t="s">
        <v>24</v>
      </c>
      <c r="E171" s="37" t="s">
        <v>25</v>
      </c>
      <c r="F171" s="37">
        <v>25995847</v>
      </c>
      <c r="G171" s="25"/>
      <c r="H171" s="25"/>
      <c r="I171" s="21">
        <v>4</v>
      </c>
      <c r="J171" s="34">
        <v>2</v>
      </c>
      <c r="K171" s="21">
        <v>5</v>
      </c>
      <c r="L171" s="34">
        <v>5</v>
      </c>
      <c r="M171" s="21">
        <v>3</v>
      </c>
      <c r="N171" s="34">
        <v>3</v>
      </c>
      <c r="O171" s="21">
        <v>3</v>
      </c>
      <c r="P171" s="34">
        <v>1</v>
      </c>
      <c r="Q171" s="26">
        <f t="shared" si="10"/>
        <v>15</v>
      </c>
      <c r="R171" s="20">
        <f t="shared" si="10"/>
        <v>11</v>
      </c>
      <c r="S171" s="27">
        <f t="shared" si="7"/>
        <v>13</v>
      </c>
      <c r="T171" s="28">
        <f t="shared" si="8"/>
        <v>4</v>
      </c>
      <c r="U171">
        <f t="shared" si="9"/>
        <v>2.8284271247461903</v>
      </c>
      <c r="W171" s="197">
        <v>13</v>
      </c>
    </row>
    <row r="172" spans="1:23" ht="165">
      <c r="A172" s="15" t="s">
        <v>54</v>
      </c>
      <c r="B172" s="37" t="s">
        <v>516</v>
      </c>
      <c r="C172" s="37" t="s">
        <v>70</v>
      </c>
      <c r="D172" s="37" t="s">
        <v>24</v>
      </c>
      <c r="E172" s="37" t="s">
        <v>25</v>
      </c>
      <c r="F172" s="37">
        <v>25991047</v>
      </c>
      <c r="G172" s="25"/>
      <c r="H172" s="25"/>
      <c r="I172" s="21">
        <v>3</v>
      </c>
      <c r="J172" s="34">
        <v>3</v>
      </c>
      <c r="K172" s="21">
        <v>5</v>
      </c>
      <c r="L172" s="34">
        <v>5</v>
      </c>
      <c r="M172" s="21">
        <v>3</v>
      </c>
      <c r="N172" s="34">
        <v>2</v>
      </c>
      <c r="O172" s="21">
        <v>1</v>
      </c>
      <c r="P172" s="34">
        <v>3</v>
      </c>
      <c r="Q172" s="26">
        <f t="shared" si="10"/>
        <v>12</v>
      </c>
      <c r="R172" s="20">
        <f t="shared" si="10"/>
        <v>13</v>
      </c>
      <c r="S172" s="27">
        <f t="shared" si="7"/>
        <v>12.5</v>
      </c>
      <c r="T172" s="28">
        <f t="shared" si="8"/>
        <v>1</v>
      </c>
      <c r="U172">
        <f t="shared" si="9"/>
        <v>0.70710678118654757</v>
      </c>
      <c r="W172" s="197">
        <v>12.5</v>
      </c>
    </row>
    <row r="173" spans="1:23" ht="255">
      <c r="A173" s="15" t="s">
        <v>517</v>
      </c>
      <c r="B173" s="15" t="s">
        <v>518</v>
      </c>
      <c r="C173" s="15" t="s">
        <v>27</v>
      </c>
      <c r="D173" s="37" t="s">
        <v>24</v>
      </c>
      <c r="E173" s="37" t="s">
        <v>25</v>
      </c>
      <c r="F173" s="37">
        <v>26202673</v>
      </c>
      <c r="G173" s="33"/>
      <c r="H173" s="33"/>
      <c r="I173" s="21">
        <v>3</v>
      </c>
      <c r="J173" s="22">
        <v>3</v>
      </c>
      <c r="K173" s="26">
        <v>2</v>
      </c>
      <c r="L173" s="34">
        <v>2</v>
      </c>
      <c r="M173" s="21">
        <v>5</v>
      </c>
      <c r="N173" s="22">
        <v>5</v>
      </c>
      <c r="O173" s="21">
        <v>4</v>
      </c>
      <c r="P173" s="22">
        <v>4</v>
      </c>
      <c r="Q173" s="26">
        <f t="shared" si="10"/>
        <v>14</v>
      </c>
      <c r="R173" s="20">
        <f t="shared" si="10"/>
        <v>14</v>
      </c>
      <c r="S173" s="27">
        <f t="shared" si="7"/>
        <v>14</v>
      </c>
      <c r="T173" s="28">
        <f t="shared" si="8"/>
        <v>0</v>
      </c>
      <c r="U173">
        <f t="shared" si="9"/>
        <v>0</v>
      </c>
      <c r="W173" s="197">
        <v>14</v>
      </c>
    </row>
    <row r="174" spans="1:23" ht="195">
      <c r="A174" s="15" t="s">
        <v>519</v>
      </c>
      <c r="B174" s="37" t="s">
        <v>520</v>
      </c>
      <c r="C174" s="15" t="s">
        <v>27</v>
      </c>
      <c r="D174" s="37" t="s">
        <v>24</v>
      </c>
      <c r="E174" s="37" t="s">
        <v>25</v>
      </c>
      <c r="F174" s="37">
        <v>25805897</v>
      </c>
      <c r="G174" s="33"/>
      <c r="H174" s="33"/>
      <c r="I174" s="21">
        <v>4</v>
      </c>
      <c r="J174" s="22">
        <v>4</v>
      </c>
      <c r="K174" s="26">
        <v>5</v>
      </c>
      <c r="L174" s="34">
        <v>5</v>
      </c>
      <c r="M174" s="21">
        <v>5</v>
      </c>
      <c r="N174" s="22">
        <v>3</v>
      </c>
      <c r="O174" s="21">
        <v>1</v>
      </c>
      <c r="P174" s="22">
        <v>1</v>
      </c>
      <c r="Q174" s="26">
        <f t="shared" si="10"/>
        <v>15</v>
      </c>
      <c r="R174" s="20">
        <f t="shared" si="10"/>
        <v>13</v>
      </c>
      <c r="S174" s="27">
        <f t="shared" si="7"/>
        <v>14</v>
      </c>
      <c r="T174" s="28">
        <f t="shared" si="8"/>
        <v>2</v>
      </c>
      <c r="U174">
        <f t="shared" si="9"/>
        <v>1.4142135623730951</v>
      </c>
      <c r="W174" s="197">
        <v>14</v>
      </c>
    </row>
    <row r="175" spans="1:23" ht="270">
      <c r="A175" s="15" t="s">
        <v>522</v>
      </c>
      <c r="B175" s="37" t="s">
        <v>523</v>
      </c>
      <c r="C175" s="15" t="s">
        <v>32</v>
      </c>
      <c r="D175" s="37" t="s">
        <v>29</v>
      </c>
      <c r="E175" s="37" t="s">
        <v>25</v>
      </c>
      <c r="F175" s="37">
        <v>26110821</v>
      </c>
      <c r="G175" s="25"/>
      <c r="H175" s="25"/>
      <c r="I175" s="38">
        <v>5</v>
      </c>
      <c r="J175" s="39">
        <v>5</v>
      </c>
      <c r="K175" s="38">
        <v>5</v>
      </c>
      <c r="L175" s="39">
        <v>2</v>
      </c>
      <c r="M175" s="38">
        <v>4</v>
      </c>
      <c r="N175" s="39">
        <v>3</v>
      </c>
      <c r="O175" s="38">
        <v>5</v>
      </c>
      <c r="P175" s="34">
        <v>5</v>
      </c>
      <c r="Q175" s="26">
        <f t="shared" si="10"/>
        <v>19</v>
      </c>
      <c r="R175" s="20">
        <f t="shared" si="10"/>
        <v>15</v>
      </c>
      <c r="S175" s="27">
        <f t="shared" si="7"/>
        <v>17</v>
      </c>
      <c r="T175" s="28">
        <f t="shared" si="8"/>
        <v>4</v>
      </c>
      <c r="U175">
        <f t="shared" si="9"/>
        <v>2.8284271247461903</v>
      </c>
      <c r="W175" s="197">
        <v>17</v>
      </c>
    </row>
    <row r="176" spans="1:23" ht="75">
      <c r="A176" s="15" t="s">
        <v>524</v>
      </c>
      <c r="B176" s="59" t="s">
        <v>525</v>
      </c>
      <c r="C176" s="37" t="s">
        <v>526</v>
      </c>
      <c r="D176" s="37" t="s">
        <v>29</v>
      </c>
      <c r="E176" s="37" t="s">
        <v>25</v>
      </c>
      <c r="F176" s="37">
        <v>26110794</v>
      </c>
      <c r="G176" s="25"/>
      <c r="H176" s="25"/>
      <c r="I176" s="38">
        <v>2</v>
      </c>
      <c r="J176" s="39">
        <v>4</v>
      </c>
      <c r="K176" s="38">
        <v>4</v>
      </c>
      <c r="L176" s="39">
        <v>4</v>
      </c>
      <c r="M176" s="38">
        <v>2</v>
      </c>
      <c r="N176" s="39">
        <v>3</v>
      </c>
      <c r="O176" s="38">
        <v>1</v>
      </c>
      <c r="P176" s="34">
        <v>4</v>
      </c>
      <c r="Q176" s="26">
        <f t="shared" si="10"/>
        <v>9</v>
      </c>
      <c r="R176" s="20">
        <f t="shared" si="10"/>
        <v>15</v>
      </c>
      <c r="S176" s="27">
        <f t="shared" si="7"/>
        <v>12</v>
      </c>
      <c r="T176" s="28">
        <f t="shared" si="8"/>
        <v>6</v>
      </c>
      <c r="U176">
        <f t="shared" si="9"/>
        <v>4.2426406871192848</v>
      </c>
      <c r="W176" s="197">
        <v>12</v>
      </c>
    </row>
    <row r="177" spans="1:23" ht="270">
      <c r="A177" s="37" t="s">
        <v>527</v>
      </c>
      <c r="B177" s="37" t="s">
        <v>528</v>
      </c>
      <c r="C177" s="37" t="s">
        <v>292</v>
      </c>
      <c r="D177" s="37" t="s">
        <v>29</v>
      </c>
      <c r="E177" s="37" t="s">
        <v>25</v>
      </c>
      <c r="F177" s="37">
        <v>26106443</v>
      </c>
      <c r="G177" s="25"/>
      <c r="H177" s="25"/>
      <c r="I177" s="45">
        <v>3</v>
      </c>
      <c r="J177" s="39">
        <v>3</v>
      </c>
      <c r="K177" s="45">
        <v>5</v>
      </c>
      <c r="L177" s="39">
        <v>4</v>
      </c>
      <c r="M177" s="45">
        <v>5</v>
      </c>
      <c r="N177" s="39">
        <v>4</v>
      </c>
      <c r="O177" s="45">
        <v>1</v>
      </c>
      <c r="P177" s="34">
        <v>4</v>
      </c>
      <c r="Q177" s="26">
        <f t="shared" si="10"/>
        <v>14</v>
      </c>
      <c r="R177" s="20">
        <f t="shared" si="10"/>
        <v>15</v>
      </c>
      <c r="S177" s="27">
        <f t="shared" si="7"/>
        <v>14.5</v>
      </c>
      <c r="T177" s="28">
        <f t="shared" si="8"/>
        <v>1</v>
      </c>
      <c r="U177">
        <f t="shared" si="9"/>
        <v>0.70710678118654757</v>
      </c>
      <c r="W177" s="197">
        <v>14.5</v>
      </c>
    </row>
    <row r="178" spans="1:23" ht="120">
      <c r="A178" s="42" t="s">
        <v>529</v>
      </c>
      <c r="B178" s="42" t="s">
        <v>530</v>
      </c>
      <c r="C178" s="42" t="s">
        <v>531</v>
      </c>
      <c r="D178" s="42" t="s">
        <v>29</v>
      </c>
      <c r="E178" s="37" t="s">
        <v>25</v>
      </c>
      <c r="F178" s="37">
        <v>26100775</v>
      </c>
      <c r="G178" s="25"/>
      <c r="H178" s="25"/>
      <c r="I178" s="38">
        <v>1</v>
      </c>
      <c r="J178" s="39">
        <v>3</v>
      </c>
      <c r="K178" s="38">
        <v>2</v>
      </c>
      <c r="L178" s="39">
        <v>2</v>
      </c>
      <c r="M178" s="38">
        <v>1</v>
      </c>
      <c r="N178" s="39">
        <v>3</v>
      </c>
      <c r="O178" s="38">
        <v>2</v>
      </c>
      <c r="P178" s="34">
        <v>3</v>
      </c>
      <c r="Q178" s="26">
        <f t="shared" si="10"/>
        <v>6</v>
      </c>
      <c r="R178" s="20">
        <f t="shared" si="10"/>
        <v>11</v>
      </c>
      <c r="S178" s="27">
        <f t="shared" si="7"/>
        <v>8.5</v>
      </c>
      <c r="T178" s="28">
        <f t="shared" si="8"/>
        <v>5</v>
      </c>
      <c r="U178">
        <f t="shared" si="9"/>
        <v>3.5355339059327378</v>
      </c>
      <c r="W178" s="197">
        <v>8.5</v>
      </c>
    </row>
    <row r="179" spans="1:23" ht="105">
      <c r="A179" s="37" t="s">
        <v>532</v>
      </c>
      <c r="B179" s="37" t="s">
        <v>533</v>
      </c>
      <c r="C179" s="37" t="s">
        <v>534</v>
      </c>
      <c r="D179" s="37" t="s">
        <v>24</v>
      </c>
      <c r="E179" s="37" t="s">
        <v>25</v>
      </c>
      <c r="F179" s="60">
        <v>26019412</v>
      </c>
      <c r="G179" s="40"/>
      <c r="H179" s="40"/>
      <c r="I179" s="38">
        <v>4</v>
      </c>
      <c r="J179" s="43">
        <v>3</v>
      </c>
      <c r="K179" s="38">
        <v>3</v>
      </c>
      <c r="L179" s="39">
        <v>3</v>
      </c>
      <c r="M179" s="38">
        <v>4</v>
      </c>
      <c r="N179" s="39">
        <v>5</v>
      </c>
      <c r="O179" s="38">
        <v>1</v>
      </c>
      <c r="P179" s="39">
        <v>2</v>
      </c>
      <c r="Q179" s="38">
        <v>12</v>
      </c>
      <c r="R179" s="9">
        <v>13</v>
      </c>
      <c r="S179" s="27">
        <f t="shared" si="7"/>
        <v>12.5</v>
      </c>
      <c r="T179" s="28">
        <f t="shared" si="8"/>
        <v>1</v>
      </c>
      <c r="U179">
        <f t="shared" si="9"/>
        <v>0.70710678118654757</v>
      </c>
      <c r="W179" s="197">
        <v>12.5</v>
      </c>
    </row>
    <row r="180" spans="1:23" ht="240">
      <c r="A180" s="42" t="s">
        <v>535</v>
      </c>
      <c r="B180" s="42" t="s">
        <v>536</v>
      </c>
      <c r="C180" s="42" t="s">
        <v>537</v>
      </c>
      <c r="D180" s="42" t="s">
        <v>24</v>
      </c>
      <c r="E180" s="37" t="s">
        <v>25</v>
      </c>
      <c r="F180" s="60">
        <v>26032522</v>
      </c>
      <c r="G180" s="40"/>
      <c r="H180" s="40"/>
      <c r="I180" s="38">
        <v>3</v>
      </c>
      <c r="J180" s="39">
        <v>3</v>
      </c>
      <c r="K180" s="38">
        <v>3</v>
      </c>
      <c r="L180" s="39">
        <v>1</v>
      </c>
      <c r="M180" s="38">
        <v>3</v>
      </c>
      <c r="N180" s="39">
        <v>5</v>
      </c>
      <c r="O180" s="38">
        <v>3</v>
      </c>
      <c r="P180" s="39">
        <v>2</v>
      </c>
      <c r="Q180" s="38">
        <v>12</v>
      </c>
      <c r="R180" s="9">
        <v>11</v>
      </c>
      <c r="S180" s="27">
        <f t="shared" si="7"/>
        <v>11.5</v>
      </c>
      <c r="T180" s="28">
        <f t="shared" si="8"/>
        <v>1</v>
      </c>
      <c r="U180">
        <f t="shared" si="9"/>
        <v>0.70710678118654757</v>
      </c>
      <c r="W180" s="197">
        <v>11.5</v>
      </c>
    </row>
    <row r="181" spans="1:23" ht="210">
      <c r="A181" s="37" t="s">
        <v>538</v>
      </c>
      <c r="B181" s="37" t="s">
        <v>539</v>
      </c>
      <c r="C181" s="37" t="s">
        <v>540</v>
      </c>
      <c r="D181" s="37" t="s">
        <v>24</v>
      </c>
      <c r="E181" s="37" t="s">
        <v>25</v>
      </c>
      <c r="F181" s="60">
        <v>26020966</v>
      </c>
      <c r="G181" s="40"/>
      <c r="H181" s="40"/>
      <c r="I181" s="38">
        <v>4</v>
      </c>
      <c r="J181" s="39">
        <v>3</v>
      </c>
      <c r="K181" s="38">
        <v>5</v>
      </c>
      <c r="L181" s="39">
        <v>5</v>
      </c>
      <c r="M181" s="38">
        <v>2</v>
      </c>
      <c r="N181" s="39">
        <v>5</v>
      </c>
      <c r="O181" s="38">
        <v>1</v>
      </c>
      <c r="P181" s="39">
        <v>5</v>
      </c>
      <c r="Q181" s="38">
        <v>12</v>
      </c>
      <c r="R181" s="9">
        <v>18</v>
      </c>
      <c r="S181" s="27">
        <f t="shared" si="7"/>
        <v>15</v>
      </c>
      <c r="T181" s="28">
        <f t="shared" si="8"/>
        <v>6</v>
      </c>
      <c r="U181">
        <f t="shared" si="9"/>
        <v>4.2426406871192848</v>
      </c>
      <c r="W181" s="197">
        <v>15</v>
      </c>
    </row>
    <row r="182" spans="1:23" ht="105">
      <c r="A182" s="42" t="s">
        <v>541</v>
      </c>
      <c r="B182" s="42" t="s">
        <v>542</v>
      </c>
      <c r="C182" s="42" t="s">
        <v>543</v>
      </c>
      <c r="D182" s="42" t="s">
        <v>24</v>
      </c>
      <c r="E182" s="37" t="s">
        <v>25</v>
      </c>
      <c r="F182" s="60">
        <v>26019883</v>
      </c>
      <c r="G182" s="40"/>
      <c r="H182" s="40"/>
      <c r="I182" s="38">
        <v>5</v>
      </c>
      <c r="J182" s="39">
        <v>4</v>
      </c>
      <c r="K182" s="38">
        <v>5</v>
      </c>
      <c r="L182" s="39">
        <v>4</v>
      </c>
      <c r="M182" s="38">
        <v>4</v>
      </c>
      <c r="N182" s="39">
        <v>5</v>
      </c>
      <c r="O182" s="38">
        <v>2</v>
      </c>
      <c r="P182" s="39">
        <v>2</v>
      </c>
      <c r="Q182" s="38">
        <v>16</v>
      </c>
      <c r="R182" s="9">
        <v>15</v>
      </c>
      <c r="S182" s="27">
        <f t="shared" ref="S182:S242" si="11">AVERAGE(Q182:R182)</f>
        <v>15.5</v>
      </c>
      <c r="T182" s="28">
        <f t="shared" ref="T182:T242" si="12">ABS(Q182-R182)</f>
        <v>1</v>
      </c>
      <c r="U182">
        <f t="shared" ref="U182:U242" si="13">STDEV(Q182:R182)</f>
        <v>0.70710678118654757</v>
      </c>
      <c r="W182" s="197">
        <v>15.5</v>
      </c>
    </row>
    <row r="183" spans="1:23" ht="180">
      <c r="A183" s="37" t="s">
        <v>262</v>
      </c>
      <c r="B183" s="37" t="s">
        <v>544</v>
      </c>
      <c r="C183" s="37" t="s">
        <v>545</v>
      </c>
      <c r="D183" s="37" t="s">
        <v>24</v>
      </c>
      <c r="E183" s="37" t="s">
        <v>25</v>
      </c>
      <c r="F183" s="60">
        <v>26038022</v>
      </c>
      <c r="G183" s="40"/>
      <c r="H183" s="40"/>
      <c r="I183" s="38">
        <v>3</v>
      </c>
      <c r="J183" s="39">
        <v>3</v>
      </c>
      <c r="K183" s="38">
        <v>5</v>
      </c>
      <c r="L183" s="39">
        <v>5</v>
      </c>
      <c r="M183" s="38">
        <v>3</v>
      </c>
      <c r="N183" s="39">
        <v>5</v>
      </c>
      <c r="O183" s="38">
        <v>0</v>
      </c>
      <c r="P183" s="39">
        <v>3</v>
      </c>
      <c r="Q183" s="38">
        <v>11</v>
      </c>
      <c r="R183" s="9">
        <v>16</v>
      </c>
      <c r="S183" s="27">
        <f t="shared" si="11"/>
        <v>13.5</v>
      </c>
      <c r="T183" s="28">
        <f t="shared" si="12"/>
        <v>5</v>
      </c>
      <c r="U183">
        <f t="shared" si="13"/>
        <v>3.5355339059327378</v>
      </c>
      <c r="W183" s="197">
        <v>13.5</v>
      </c>
    </row>
    <row r="184" spans="1:23" ht="75">
      <c r="A184" s="37" t="s">
        <v>546</v>
      </c>
      <c r="B184" s="37" t="s">
        <v>547</v>
      </c>
      <c r="C184" s="37" t="s">
        <v>223</v>
      </c>
      <c r="D184" s="37" t="s">
        <v>24</v>
      </c>
      <c r="E184" s="37" t="s">
        <v>25</v>
      </c>
      <c r="F184" s="60">
        <v>26022703</v>
      </c>
      <c r="G184" s="40"/>
      <c r="H184" s="40"/>
      <c r="I184" s="38">
        <v>2</v>
      </c>
      <c r="J184" s="39">
        <v>1</v>
      </c>
      <c r="K184" s="38">
        <v>4</v>
      </c>
      <c r="L184" s="39">
        <v>5</v>
      </c>
      <c r="M184" s="38">
        <v>2</v>
      </c>
      <c r="N184" s="39">
        <v>1</v>
      </c>
      <c r="O184" s="38">
        <v>4</v>
      </c>
      <c r="P184" s="39">
        <v>0</v>
      </c>
      <c r="Q184" s="38">
        <v>12</v>
      </c>
      <c r="R184" s="9">
        <v>7</v>
      </c>
      <c r="S184" s="27">
        <f t="shared" si="11"/>
        <v>9.5</v>
      </c>
      <c r="T184" s="28">
        <f t="shared" si="12"/>
        <v>5</v>
      </c>
      <c r="U184">
        <f t="shared" si="13"/>
        <v>3.5355339059327378</v>
      </c>
      <c r="W184" s="197">
        <v>9.5</v>
      </c>
    </row>
    <row r="185" spans="1:23" ht="135">
      <c r="A185" s="37" t="s">
        <v>548</v>
      </c>
      <c r="B185" s="37" t="s">
        <v>549</v>
      </c>
      <c r="C185" s="37" t="s">
        <v>59</v>
      </c>
      <c r="D185" s="37" t="s">
        <v>24</v>
      </c>
      <c r="E185" s="37" t="s">
        <v>25</v>
      </c>
      <c r="F185" s="60">
        <v>26014761</v>
      </c>
      <c r="G185" s="40"/>
      <c r="H185" s="40"/>
      <c r="I185" s="38">
        <v>3</v>
      </c>
      <c r="J185" s="39">
        <v>3</v>
      </c>
      <c r="K185" s="38">
        <v>3</v>
      </c>
      <c r="L185" s="39">
        <v>4</v>
      </c>
      <c r="M185" s="38">
        <v>5</v>
      </c>
      <c r="N185" s="39">
        <v>5</v>
      </c>
      <c r="O185" s="38">
        <v>3</v>
      </c>
      <c r="P185" s="39">
        <v>1</v>
      </c>
      <c r="Q185" s="38">
        <v>14</v>
      </c>
      <c r="R185" s="39">
        <v>13</v>
      </c>
      <c r="S185" s="27">
        <f t="shared" si="11"/>
        <v>13.5</v>
      </c>
      <c r="T185" s="28">
        <f t="shared" si="12"/>
        <v>1</v>
      </c>
      <c r="U185">
        <f t="shared" si="13"/>
        <v>0.70710678118654757</v>
      </c>
      <c r="W185" s="197">
        <v>13.5</v>
      </c>
    </row>
    <row r="186" spans="1:23" ht="135">
      <c r="A186" s="37" t="s">
        <v>550</v>
      </c>
      <c r="B186" s="37" t="s">
        <v>551</v>
      </c>
      <c r="C186" s="37" t="s">
        <v>552</v>
      </c>
      <c r="D186" s="37" t="s">
        <v>24</v>
      </c>
      <c r="E186" s="37" t="s">
        <v>25</v>
      </c>
      <c r="F186" s="60">
        <v>26023578</v>
      </c>
      <c r="G186" s="40"/>
      <c r="H186" s="40"/>
      <c r="I186" s="38">
        <v>4</v>
      </c>
      <c r="J186" s="39">
        <v>3</v>
      </c>
      <c r="K186" s="38">
        <v>5</v>
      </c>
      <c r="L186" s="39">
        <v>5</v>
      </c>
      <c r="M186" s="38">
        <v>4</v>
      </c>
      <c r="N186" s="39">
        <v>5</v>
      </c>
      <c r="O186" s="38">
        <v>4</v>
      </c>
      <c r="P186" s="39">
        <v>1</v>
      </c>
      <c r="Q186" s="38">
        <v>17</v>
      </c>
      <c r="R186" s="9">
        <v>14</v>
      </c>
      <c r="S186" s="27">
        <f t="shared" si="11"/>
        <v>15.5</v>
      </c>
      <c r="T186" s="28">
        <f t="shared" si="12"/>
        <v>3</v>
      </c>
      <c r="U186">
        <f t="shared" si="13"/>
        <v>2.1213203435596424</v>
      </c>
      <c r="W186" s="197">
        <v>15.5</v>
      </c>
    </row>
    <row r="187" spans="1:23" ht="195">
      <c r="A187" s="37" t="s">
        <v>553</v>
      </c>
      <c r="B187" s="37" t="s">
        <v>554</v>
      </c>
      <c r="C187" s="37" t="s">
        <v>555</v>
      </c>
      <c r="D187" s="37" t="s">
        <v>24</v>
      </c>
      <c r="E187" s="37" t="s">
        <v>25</v>
      </c>
      <c r="F187" s="60">
        <v>26020367</v>
      </c>
      <c r="G187" s="40"/>
      <c r="H187" s="40"/>
      <c r="I187" s="38">
        <v>5</v>
      </c>
      <c r="J187" s="39">
        <v>5</v>
      </c>
      <c r="K187" s="38">
        <v>5</v>
      </c>
      <c r="L187" s="39">
        <v>5</v>
      </c>
      <c r="M187" s="38">
        <v>2</v>
      </c>
      <c r="N187" s="39">
        <v>5</v>
      </c>
      <c r="O187" s="38">
        <v>3</v>
      </c>
      <c r="P187" s="39">
        <v>2</v>
      </c>
      <c r="Q187" s="38">
        <v>15</v>
      </c>
      <c r="R187" s="9">
        <v>17</v>
      </c>
      <c r="S187" s="27">
        <f t="shared" si="11"/>
        <v>16</v>
      </c>
      <c r="T187" s="28">
        <f t="shared" si="12"/>
        <v>2</v>
      </c>
      <c r="U187">
        <f t="shared" si="13"/>
        <v>1.4142135623730951</v>
      </c>
      <c r="W187" s="197">
        <v>16</v>
      </c>
    </row>
    <row r="188" spans="1:23" ht="180">
      <c r="A188" s="37" t="s">
        <v>556</v>
      </c>
      <c r="B188" s="37" t="s">
        <v>557</v>
      </c>
      <c r="C188" s="37" t="s">
        <v>540</v>
      </c>
      <c r="D188" s="37" t="s">
        <v>24</v>
      </c>
      <c r="E188" s="37" t="s">
        <v>25</v>
      </c>
      <c r="F188" s="60">
        <v>26020935</v>
      </c>
      <c r="G188" s="44"/>
      <c r="H188" s="40"/>
      <c r="I188" s="45">
        <v>4</v>
      </c>
      <c r="J188" s="39">
        <v>3</v>
      </c>
      <c r="K188" s="45">
        <v>5</v>
      </c>
      <c r="L188" s="39">
        <v>5</v>
      </c>
      <c r="M188" s="45">
        <v>5</v>
      </c>
      <c r="N188" s="39">
        <v>5</v>
      </c>
      <c r="O188" s="45">
        <v>4</v>
      </c>
      <c r="P188" s="39">
        <v>4</v>
      </c>
      <c r="Q188" s="38">
        <v>18</v>
      </c>
      <c r="R188" s="9">
        <v>17</v>
      </c>
      <c r="S188" s="27">
        <f t="shared" si="11"/>
        <v>17.5</v>
      </c>
      <c r="T188" s="28">
        <f t="shared" si="12"/>
        <v>1</v>
      </c>
      <c r="U188">
        <f t="shared" si="13"/>
        <v>0.70710678118654757</v>
      </c>
      <c r="W188" s="197">
        <v>17.5</v>
      </c>
    </row>
    <row r="189" spans="1:23" ht="150">
      <c r="A189" s="37" t="s">
        <v>558</v>
      </c>
      <c r="B189" s="37" t="s">
        <v>559</v>
      </c>
      <c r="C189" s="37" t="s">
        <v>560</v>
      </c>
      <c r="D189" s="37" t="s">
        <v>29</v>
      </c>
      <c r="E189" s="37" t="s">
        <v>25</v>
      </c>
      <c r="F189" s="61">
        <v>25643391</v>
      </c>
      <c r="G189" s="40"/>
      <c r="H189" s="40"/>
      <c r="I189" s="38">
        <v>1</v>
      </c>
      <c r="J189" s="39">
        <v>3</v>
      </c>
      <c r="K189" s="62">
        <v>4</v>
      </c>
      <c r="L189" s="39">
        <v>4</v>
      </c>
      <c r="M189" s="38">
        <v>5</v>
      </c>
      <c r="N189" s="39">
        <v>0</v>
      </c>
      <c r="O189" s="38">
        <v>1</v>
      </c>
      <c r="P189" s="39">
        <v>0</v>
      </c>
      <c r="Q189" s="38">
        <v>11</v>
      </c>
      <c r="R189" s="9">
        <v>7</v>
      </c>
      <c r="S189" s="27">
        <f t="shared" si="11"/>
        <v>9</v>
      </c>
      <c r="T189" s="28">
        <f t="shared" si="12"/>
        <v>4</v>
      </c>
      <c r="U189">
        <f t="shared" si="13"/>
        <v>2.8284271247461903</v>
      </c>
      <c r="W189" s="197">
        <v>9</v>
      </c>
    </row>
    <row r="190" spans="1:23" ht="120">
      <c r="A190" s="42" t="s">
        <v>561</v>
      </c>
      <c r="B190" s="42" t="s">
        <v>562</v>
      </c>
      <c r="C190" s="42" t="s">
        <v>563</v>
      </c>
      <c r="D190" s="42" t="s">
        <v>24</v>
      </c>
      <c r="E190" s="42" t="s">
        <v>25</v>
      </c>
      <c r="F190" s="18">
        <v>25644792</v>
      </c>
      <c r="G190" s="40"/>
      <c r="H190" s="54"/>
      <c r="I190" s="63">
        <v>3</v>
      </c>
      <c r="J190" s="43">
        <v>4</v>
      </c>
      <c r="K190" s="63">
        <v>5</v>
      </c>
      <c r="L190" s="43">
        <v>5</v>
      </c>
      <c r="M190" s="63">
        <v>3</v>
      </c>
      <c r="N190" s="43">
        <v>5</v>
      </c>
      <c r="O190" s="63">
        <v>1</v>
      </c>
      <c r="P190" s="43">
        <v>5</v>
      </c>
      <c r="Q190" s="63">
        <v>12</v>
      </c>
      <c r="R190" s="9">
        <v>19</v>
      </c>
      <c r="S190" s="27">
        <f t="shared" si="11"/>
        <v>15.5</v>
      </c>
      <c r="T190" s="28">
        <f t="shared" si="12"/>
        <v>7</v>
      </c>
      <c r="U190">
        <f t="shared" si="13"/>
        <v>4.9497474683058327</v>
      </c>
      <c r="V190">
        <v>11</v>
      </c>
      <c r="W190" s="197">
        <f>(12+19+11)/3</f>
        <v>14</v>
      </c>
    </row>
    <row r="191" spans="1:23" ht="210">
      <c r="A191" s="37" t="s">
        <v>564</v>
      </c>
      <c r="B191" s="37" t="s">
        <v>565</v>
      </c>
      <c r="C191" s="37" t="s">
        <v>91</v>
      </c>
      <c r="D191" s="37" t="s">
        <v>24</v>
      </c>
      <c r="E191" s="37" t="s">
        <v>25</v>
      </c>
      <c r="F191" s="60">
        <v>25627322</v>
      </c>
      <c r="G191" s="40"/>
      <c r="H191" s="40"/>
      <c r="I191" s="38">
        <v>5</v>
      </c>
      <c r="J191" s="39">
        <v>5</v>
      </c>
      <c r="K191" s="38">
        <v>4</v>
      </c>
      <c r="L191" s="39">
        <v>5</v>
      </c>
      <c r="M191" s="38">
        <v>5</v>
      </c>
      <c r="N191" s="39">
        <v>4</v>
      </c>
      <c r="O191" s="38">
        <v>5</v>
      </c>
      <c r="P191" s="39">
        <v>5</v>
      </c>
      <c r="Q191" s="38">
        <v>19</v>
      </c>
      <c r="R191" s="9">
        <v>19</v>
      </c>
      <c r="S191" s="27">
        <f t="shared" si="11"/>
        <v>19</v>
      </c>
      <c r="T191" s="28">
        <f t="shared" si="12"/>
        <v>0</v>
      </c>
      <c r="U191">
        <f t="shared" si="13"/>
        <v>0</v>
      </c>
      <c r="W191" s="197">
        <v>19</v>
      </c>
    </row>
    <row r="192" spans="1:23" ht="135">
      <c r="A192" s="37" t="s">
        <v>566</v>
      </c>
      <c r="B192" s="37" t="s">
        <v>567</v>
      </c>
      <c r="C192" s="37" t="s">
        <v>568</v>
      </c>
      <c r="D192" s="37" t="s">
        <v>24</v>
      </c>
      <c r="E192" s="37" t="s">
        <v>25</v>
      </c>
      <c r="F192" s="18">
        <v>25659545</v>
      </c>
      <c r="G192" s="40"/>
      <c r="H192" s="40"/>
      <c r="I192" s="38">
        <v>1</v>
      </c>
      <c r="J192" s="39">
        <v>3</v>
      </c>
      <c r="K192" s="38">
        <v>2</v>
      </c>
      <c r="L192" s="39">
        <v>2</v>
      </c>
      <c r="M192" s="38">
        <v>4</v>
      </c>
      <c r="N192" s="39">
        <v>5</v>
      </c>
      <c r="O192" s="38">
        <v>1</v>
      </c>
      <c r="P192" s="39">
        <v>4</v>
      </c>
      <c r="Q192" s="38">
        <v>8</v>
      </c>
      <c r="R192" s="9">
        <v>14</v>
      </c>
      <c r="S192" s="27">
        <f t="shared" si="11"/>
        <v>11</v>
      </c>
      <c r="T192" s="28">
        <f t="shared" si="12"/>
        <v>6</v>
      </c>
      <c r="U192">
        <f t="shared" si="13"/>
        <v>4.2426406871192848</v>
      </c>
      <c r="W192" s="197">
        <v>11</v>
      </c>
    </row>
    <row r="193" spans="1:23" ht="180">
      <c r="A193" s="37" t="s">
        <v>569</v>
      </c>
      <c r="B193" s="37" t="s">
        <v>570</v>
      </c>
      <c r="C193" s="37" t="s">
        <v>571</v>
      </c>
      <c r="D193" s="37" t="s">
        <v>24</v>
      </c>
      <c r="E193" s="37" t="s">
        <v>25</v>
      </c>
      <c r="F193" s="18">
        <v>25670230</v>
      </c>
      <c r="G193" s="40"/>
      <c r="H193" s="40"/>
      <c r="I193" s="41">
        <v>1</v>
      </c>
      <c r="J193" s="39">
        <v>3</v>
      </c>
      <c r="K193" s="38">
        <v>3</v>
      </c>
      <c r="L193" s="39">
        <v>4</v>
      </c>
      <c r="M193" s="38">
        <v>5</v>
      </c>
      <c r="N193" s="39">
        <v>5</v>
      </c>
      <c r="O193" s="38">
        <v>1</v>
      </c>
      <c r="P193" s="39">
        <v>3</v>
      </c>
      <c r="Q193" s="38">
        <v>10</v>
      </c>
      <c r="R193" s="9">
        <v>15</v>
      </c>
      <c r="S193" s="27">
        <f t="shared" si="11"/>
        <v>12.5</v>
      </c>
      <c r="T193" s="28">
        <f t="shared" si="12"/>
        <v>5</v>
      </c>
      <c r="U193">
        <f t="shared" si="13"/>
        <v>3.5355339059327378</v>
      </c>
      <c r="W193" s="197">
        <v>12.5</v>
      </c>
    </row>
    <row r="194" spans="1:23" ht="255">
      <c r="A194" s="37" t="s">
        <v>572</v>
      </c>
      <c r="B194" s="37" t="s">
        <v>573</v>
      </c>
      <c r="C194" s="37" t="s">
        <v>58</v>
      </c>
      <c r="D194" s="37" t="s">
        <v>30</v>
      </c>
      <c r="E194" s="37" t="s">
        <v>25</v>
      </c>
      <c r="F194" s="18">
        <v>25663007</v>
      </c>
      <c r="G194" s="40"/>
      <c r="H194" s="40"/>
      <c r="I194" s="38">
        <v>2</v>
      </c>
      <c r="J194" s="39">
        <v>4</v>
      </c>
      <c r="K194" s="38">
        <v>4</v>
      </c>
      <c r="L194" s="39">
        <v>4</v>
      </c>
      <c r="M194" s="38">
        <v>5</v>
      </c>
      <c r="N194" s="39">
        <v>5</v>
      </c>
      <c r="O194" s="38">
        <v>5</v>
      </c>
      <c r="P194" s="39">
        <v>4</v>
      </c>
      <c r="Q194" s="38">
        <v>16</v>
      </c>
      <c r="R194" s="9">
        <v>17</v>
      </c>
      <c r="S194" s="27">
        <f t="shared" si="11"/>
        <v>16.5</v>
      </c>
      <c r="T194" s="28">
        <f t="shared" si="12"/>
        <v>1</v>
      </c>
      <c r="U194">
        <f t="shared" si="13"/>
        <v>0.70710678118654757</v>
      </c>
      <c r="W194" s="197">
        <v>16.5</v>
      </c>
    </row>
    <row r="195" spans="1:23" ht="356">
      <c r="A195" s="37" t="s">
        <v>268</v>
      </c>
      <c r="B195" s="37" t="s">
        <v>574</v>
      </c>
      <c r="C195" s="37" t="s">
        <v>47</v>
      </c>
      <c r="D195" s="37" t="s">
        <v>24</v>
      </c>
      <c r="E195" s="37" t="s">
        <v>25</v>
      </c>
      <c r="F195" s="18">
        <v>25842223</v>
      </c>
      <c r="G195" s="40"/>
      <c r="H195" s="40"/>
      <c r="I195" s="38">
        <v>5</v>
      </c>
      <c r="J195" s="39">
        <v>5</v>
      </c>
      <c r="K195" s="38">
        <v>5</v>
      </c>
      <c r="L195" s="39">
        <v>4</v>
      </c>
      <c r="M195" s="38">
        <v>5</v>
      </c>
      <c r="N195" s="39">
        <v>5</v>
      </c>
      <c r="O195" s="38">
        <v>5</v>
      </c>
      <c r="P195" s="39">
        <v>5</v>
      </c>
      <c r="Q195" s="38">
        <v>20</v>
      </c>
      <c r="R195" s="9">
        <v>19</v>
      </c>
      <c r="S195" s="27">
        <f t="shared" si="11"/>
        <v>19.5</v>
      </c>
      <c r="T195" s="28">
        <f t="shared" si="12"/>
        <v>1</v>
      </c>
      <c r="U195">
        <f t="shared" si="13"/>
        <v>0.70710678118654757</v>
      </c>
      <c r="W195" s="197">
        <v>19.5</v>
      </c>
    </row>
    <row r="196" spans="1:23" ht="135">
      <c r="A196" s="37" t="s">
        <v>575</v>
      </c>
      <c r="B196" s="37" t="s">
        <v>576</v>
      </c>
      <c r="C196" s="14" t="s">
        <v>577</v>
      </c>
      <c r="D196" s="37" t="s">
        <v>30</v>
      </c>
      <c r="E196" s="37" t="s">
        <v>56</v>
      </c>
      <c r="F196" s="64">
        <v>26052968</v>
      </c>
      <c r="G196" s="40"/>
      <c r="H196" s="40"/>
      <c r="I196" s="38">
        <v>0</v>
      </c>
      <c r="J196" s="39">
        <v>0</v>
      </c>
      <c r="K196" s="38">
        <v>2</v>
      </c>
      <c r="L196" s="39">
        <v>2</v>
      </c>
      <c r="M196" s="38">
        <v>5</v>
      </c>
      <c r="N196" s="39">
        <v>5</v>
      </c>
      <c r="O196" s="38">
        <v>5</v>
      </c>
      <c r="P196" s="39">
        <v>5</v>
      </c>
      <c r="Q196" s="38">
        <v>13</v>
      </c>
      <c r="R196" s="9">
        <v>12</v>
      </c>
      <c r="S196" s="27">
        <f t="shared" si="11"/>
        <v>12.5</v>
      </c>
      <c r="T196" s="28">
        <f t="shared" si="12"/>
        <v>1</v>
      </c>
      <c r="U196">
        <f t="shared" si="13"/>
        <v>0.70710678118654757</v>
      </c>
      <c r="W196" s="197">
        <v>12.5</v>
      </c>
    </row>
    <row r="197" spans="1:23" ht="225">
      <c r="A197" s="37" t="s">
        <v>578</v>
      </c>
      <c r="B197" s="37" t="s">
        <v>579</v>
      </c>
      <c r="C197" s="14" t="s">
        <v>60</v>
      </c>
      <c r="D197" s="37" t="s">
        <v>29</v>
      </c>
      <c r="E197" s="37" t="s">
        <v>25</v>
      </c>
      <c r="F197" s="64">
        <v>26064780</v>
      </c>
      <c r="G197" s="40"/>
      <c r="H197" s="40"/>
      <c r="I197" s="41">
        <v>2</v>
      </c>
      <c r="J197" s="39">
        <v>2</v>
      </c>
      <c r="K197" s="38">
        <v>3</v>
      </c>
      <c r="L197" s="39">
        <v>3</v>
      </c>
      <c r="M197" s="38">
        <v>5</v>
      </c>
      <c r="N197" s="39">
        <v>5</v>
      </c>
      <c r="O197" s="38">
        <v>5</v>
      </c>
      <c r="P197" s="39">
        <v>3</v>
      </c>
      <c r="Q197" s="38">
        <v>15</v>
      </c>
      <c r="R197" s="9">
        <v>13</v>
      </c>
      <c r="S197" s="27">
        <f t="shared" si="11"/>
        <v>14</v>
      </c>
      <c r="T197" s="28">
        <f t="shared" si="12"/>
        <v>2</v>
      </c>
      <c r="U197">
        <f t="shared" si="13"/>
        <v>1.4142135623730951</v>
      </c>
      <c r="W197" s="197">
        <v>14</v>
      </c>
    </row>
    <row r="198" spans="1:23" ht="75">
      <c r="A198" s="37" t="s">
        <v>580</v>
      </c>
      <c r="B198" s="14" t="s">
        <v>581</v>
      </c>
      <c r="C198" s="14" t="s">
        <v>45</v>
      </c>
      <c r="D198" s="37" t="s">
        <v>24</v>
      </c>
      <c r="E198" s="37" t="s">
        <v>25</v>
      </c>
      <c r="F198" s="64">
        <v>26078800</v>
      </c>
      <c r="G198" s="40"/>
      <c r="H198" s="40"/>
      <c r="I198" s="38">
        <v>3</v>
      </c>
      <c r="J198" s="39">
        <v>3</v>
      </c>
      <c r="K198" s="38">
        <v>4</v>
      </c>
      <c r="L198" s="39">
        <v>4</v>
      </c>
      <c r="M198" s="38">
        <v>5</v>
      </c>
      <c r="N198" s="39">
        <v>3</v>
      </c>
      <c r="O198" s="38">
        <v>5</v>
      </c>
      <c r="P198" s="39">
        <v>4</v>
      </c>
      <c r="Q198" s="38">
        <v>17</v>
      </c>
      <c r="R198" s="39">
        <v>14</v>
      </c>
      <c r="S198" s="27">
        <f t="shared" si="11"/>
        <v>15.5</v>
      </c>
      <c r="T198" s="28">
        <f t="shared" si="12"/>
        <v>3</v>
      </c>
      <c r="U198">
        <f t="shared" si="13"/>
        <v>2.1213203435596424</v>
      </c>
      <c r="W198" s="197">
        <v>15.5</v>
      </c>
    </row>
    <row r="199" spans="1:23" ht="150">
      <c r="A199" s="37" t="s">
        <v>582</v>
      </c>
      <c r="B199" s="14" t="s">
        <v>583</v>
      </c>
      <c r="C199" s="37" t="s">
        <v>59</v>
      </c>
      <c r="D199" s="37" t="s">
        <v>30</v>
      </c>
      <c r="E199" s="37" t="s">
        <v>25</v>
      </c>
      <c r="F199" s="64">
        <v>26095219</v>
      </c>
      <c r="G199" s="40"/>
      <c r="H199" s="40"/>
      <c r="I199" s="38">
        <v>2</v>
      </c>
      <c r="J199" s="39">
        <v>2</v>
      </c>
      <c r="K199" s="38">
        <v>0</v>
      </c>
      <c r="L199" s="39">
        <v>0</v>
      </c>
      <c r="M199" s="38">
        <v>5</v>
      </c>
      <c r="N199" s="39">
        <v>5</v>
      </c>
      <c r="O199" s="38">
        <v>5</v>
      </c>
      <c r="P199" s="39">
        <v>5</v>
      </c>
      <c r="Q199" s="38">
        <v>12</v>
      </c>
      <c r="R199" s="9">
        <v>12</v>
      </c>
      <c r="S199" s="27">
        <f t="shared" si="11"/>
        <v>12</v>
      </c>
      <c r="T199" s="28">
        <f t="shared" si="12"/>
        <v>0</v>
      </c>
      <c r="U199">
        <f t="shared" si="13"/>
        <v>0</v>
      </c>
      <c r="W199" s="197">
        <v>12</v>
      </c>
    </row>
    <row r="200" spans="1:23" ht="240">
      <c r="A200" s="37" t="s">
        <v>584</v>
      </c>
      <c r="B200" s="14" t="s">
        <v>585</v>
      </c>
      <c r="C200" s="14" t="s">
        <v>60</v>
      </c>
      <c r="D200" s="37" t="s">
        <v>29</v>
      </c>
      <c r="E200" s="37" t="s">
        <v>25</v>
      </c>
      <c r="F200" s="64">
        <v>26064783</v>
      </c>
      <c r="G200" s="40"/>
      <c r="H200" s="40"/>
      <c r="I200" s="38">
        <v>3</v>
      </c>
      <c r="J200" s="39">
        <v>3</v>
      </c>
      <c r="K200" s="38">
        <v>2</v>
      </c>
      <c r="L200" s="39">
        <v>2</v>
      </c>
      <c r="M200" s="38">
        <v>5</v>
      </c>
      <c r="N200" s="39">
        <v>5</v>
      </c>
      <c r="O200" s="38">
        <v>5</v>
      </c>
      <c r="P200" s="39">
        <v>5</v>
      </c>
      <c r="Q200" s="38">
        <v>15</v>
      </c>
      <c r="R200" s="9">
        <v>15</v>
      </c>
      <c r="S200" s="27">
        <f t="shared" si="11"/>
        <v>15</v>
      </c>
      <c r="T200" s="28">
        <f t="shared" si="12"/>
        <v>0</v>
      </c>
      <c r="U200">
        <f t="shared" si="13"/>
        <v>0</v>
      </c>
      <c r="W200" s="197">
        <v>15</v>
      </c>
    </row>
    <row r="201" spans="1:23" ht="210">
      <c r="A201" s="42" t="s">
        <v>586</v>
      </c>
      <c r="B201" s="42" t="s">
        <v>587</v>
      </c>
      <c r="C201" s="14" t="s">
        <v>588</v>
      </c>
      <c r="D201" s="42" t="s">
        <v>30</v>
      </c>
      <c r="E201" s="37" t="s">
        <v>25</v>
      </c>
      <c r="F201" s="18">
        <v>26072373</v>
      </c>
      <c r="G201" s="40"/>
      <c r="H201" s="40"/>
      <c r="I201" s="38">
        <v>2</v>
      </c>
      <c r="J201" s="39">
        <v>2</v>
      </c>
      <c r="K201" s="38">
        <v>4</v>
      </c>
      <c r="L201" s="39">
        <v>4</v>
      </c>
      <c r="M201" s="38">
        <v>4</v>
      </c>
      <c r="N201" s="39">
        <v>4</v>
      </c>
      <c r="O201" s="38">
        <v>5</v>
      </c>
      <c r="P201" s="39">
        <v>5</v>
      </c>
      <c r="Q201" s="38">
        <v>15</v>
      </c>
      <c r="R201" s="9">
        <v>15</v>
      </c>
      <c r="S201" s="27">
        <f t="shared" si="11"/>
        <v>15</v>
      </c>
      <c r="T201" s="28">
        <f t="shared" si="12"/>
        <v>0</v>
      </c>
      <c r="U201">
        <f t="shared" si="13"/>
        <v>0</v>
      </c>
      <c r="W201" s="197">
        <v>15</v>
      </c>
    </row>
    <row r="202" spans="1:23" ht="165">
      <c r="A202" s="37" t="s">
        <v>589</v>
      </c>
      <c r="B202" s="37" t="s">
        <v>590</v>
      </c>
      <c r="C202" s="14" t="s">
        <v>49</v>
      </c>
      <c r="D202" s="37" t="s">
        <v>29</v>
      </c>
      <c r="E202" s="37" t="s">
        <v>25</v>
      </c>
      <c r="F202" s="64">
        <v>26052669</v>
      </c>
      <c r="G202" s="40"/>
      <c r="H202" s="40"/>
      <c r="I202" s="38">
        <v>2</v>
      </c>
      <c r="J202" s="39">
        <v>2</v>
      </c>
      <c r="K202" s="38">
        <v>5</v>
      </c>
      <c r="L202" s="39">
        <v>5</v>
      </c>
      <c r="M202" s="38">
        <v>4</v>
      </c>
      <c r="N202" s="39">
        <v>3</v>
      </c>
      <c r="O202" s="38">
        <v>5</v>
      </c>
      <c r="P202" s="39">
        <v>4</v>
      </c>
      <c r="Q202" s="38">
        <v>16</v>
      </c>
      <c r="R202" s="9">
        <v>14</v>
      </c>
      <c r="S202" s="27">
        <f t="shared" si="11"/>
        <v>15</v>
      </c>
      <c r="T202" s="28">
        <f t="shared" si="12"/>
        <v>2</v>
      </c>
      <c r="U202">
        <f t="shared" si="13"/>
        <v>1.4142135623730951</v>
      </c>
      <c r="W202" s="197">
        <v>15</v>
      </c>
    </row>
    <row r="203" spans="1:23" ht="165">
      <c r="A203" s="37" t="s">
        <v>591</v>
      </c>
      <c r="B203" s="37" t="s">
        <v>592</v>
      </c>
      <c r="C203" s="14" t="s">
        <v>68</v>
      </c>
      <c r="D203" s="37" t="s">
        <v>24</v>
      </c>
      <c r="E203" s="37" t="s">
        <v>25</v>
      </c>
      <c r="F203" s="18">
        <v>26070866</v>
      </c>
      <c r="G203" s="40"/>
      <c r="H203" s="40"/>
      <c r="I203" s="38">
        <v>4</v>
      </c>
      <c r="J203" s="39">
        <v>4</v>
      </c>
      <c r="K203" s="38">
        <v>5</v>
      </c>
      <c r="L203" s="39">
        <v>5</v>
      </c>
      <c r="M203" s="38">
        <v>5</v>
      </c>
      <c r="N203" s="39">
        <v>5</v>
      </c>
      <c r="O203" s="38">
        <v>5</v>
      </c>
      <c r="P203" s="39">
        <v>5</v>
      </c>
      <c r="Q203" s="38">
        <v>19</v>
      </c>
      <c r="R203" s="9">
        <v>19</v>
      </c>
      <c r="S203" s="27">
        <f t="shared" si="11"/>
        <v>19</v>
      </c>
      <c r="T203" s="28">
        <f t="shared" si="12"/>
        <v>0</v>
      </c>
      <c r="U203">
        <f t="shared" si="13"/>
        <v>0</v>
      </c>
      <c r="W203" s="197">
        <v>19</v>
      </c>
    </row>
    <row r="204" spans="1:23" ht="240">
      <c r="A204" s="37" t="s">
        <v>593</v>
      </c>
      <c r="B204" s="14" t="s">
        <v>594</v>
      </c>
      <c r="C204" s="14" t="s">
        <v>595</v>
      </c>
      <c r="D204" s="37" t="s">
        <v>30</v>
      </c>
      <c r="E204" s="37" t="s">
        <v>25</v>
      </c>
      <c r="F204" s="64">
        <v>26088096</v>
      </c>
      <c r="G204" s="40"/>
      <c r="H204" s="40"/>
      <c r="I204" s="38">
        <v>3</v>
      </c>
      <c r="J204" s="39">
        <v>3</v>
      </c>
      <c r="K204" s="38">
        <v>2</v>
      </c>
      <c r="L204" s="39">
        <v>5</v>
      </c>
      <c r="M204" s="38">
        <v>5</v>
      </c>
      <c r="N204" s="39">
        <v>5</v>
      </c>
      <c r="O204" s="38">
        <v>5</v>
      </c>
      <c r="P204" s="39">
        <v>5</v>
      </c>
      <c r="Q204" s="38">
        <v>15</v>
      </c>
      <c r="R204" s="9">
        <v>18</v>
      </c>
      <c r="S204" s="27">
        <f t="shared" si="11"/>
        <v>16.5</v>
      </c>
      <c r="T204" s="28">
        <f t="shared" si="12"/>
        <v>3</v>
      </c>
      <c r="U204">
        <f t="shared" si="13"/>
        <v>2.1213203435596424</v>
      </c>
      <c r="W204" s="197">
        <v>16.5</v>
      </c>
    </row>
    <row r="205" spans="1:23" ht="165">
      <c r="A205" s="37" t="s">
        <v>596</v>
      </c>
      <c r="B205" s="14" t="s">
        <v>597</v>
      </c>
      <c r="C205" s="14" t="s">
        <v>598</v>
      </c>
      <c r="D205" s="37" t="s">
        <v>30</v>
      </c>
      <c r="E205" s="37" t="s">
        <v>25</v>
      </c>
      <c r="F205" s="18">
        <v>26073743</v>
      </c>
      <c r="G205" s="40"/>
      <c r="H205" s="40"/>
      <c r="I205" s="38">
        <v>4</v>
      </c>
      <c r="J205" s="39">
        <v>4</v>
      </c>
      <c r="K205" s="38">
        <v>5</v>
      </c>
      <c r="L205" s="39">
        <v>5</v>
      </c>
      <c r="M205" s="38">
        <v>5</v>
      </c>
      <c r="N205" s="39">
        <v>5</v>
      </c>
      <c r="O205" s="38">
        <v>5</v>
      </c>
      <c r="P205" s="39">
        <v>5</v>
      </c>
      <c r="Q205" s="38">
        <v>19</v>
      </c>
      <c r="R205" s="9">
        <v>19</v>
      </c>
      <c r="S205" s="27">
        <f t="shared" si="11"/>
        <v>19</v>
      </c>
      <c r="T205" s="28">
        <f t="shared" si="12"/>
        <v>0</v>
      </c>
      <c r="U205">
        <f t="shared" si="13"/>
        <v>0</v>
      </c>
      <c r="W205" s="197">
        <v>19</v>
      </c>
    </row>
    <row r="206" spans="1:23" ht="165">
      <c r="A206" s="37" t="s">
        <v>599</v>
      </c>
      <c r="B206" s="14" t="s">
        <v>600</v>
      </c>
      <c r="C206" s="14" t="s">
        <v>89</v>
      </c>
      <c r="D206" s="37" t="s">
        <v>24</v>
      </c>
      <c r="E206" s="37" t="s">
        <v>25</v>
      </c>
      <c r="F206" s="18">
        <v>26077146</v>
      </c>
      <c r="G206" s="44"/>
      <c r="H206" s="40"/>
      <c r="I206" s="45">
        <v>3</v>
      </c>
      <c r="J206" s="39">
        <v>3</v>
      </c>
      <c r="K206" s="45">
        <v>3</v>
      </c>
      <c r="L206" s="39">
        <v>3</v>
      </c>
      <c r="M206" s="45">
        <v>5</v>
      </c>
      <c r="N206" s="39">
        <v>5</v>
      </c>
      <c r="O206" s="45">
        <v>4</v>
      </c>
      <c r="P206" s="39">
        <v>4</v>
      </c>
      <c r="Q206" s="38">
        <v>15</v>
      </c>
      <c r="R206" s="9">
        <v>15</v>
      </c>
      <c r="S206" s="27">
        <f t="shared" si="11"/>
        <v>15</v>
      </c>
      <c r="T206" s="28">
        <f t="shared" si="12"/>
        <v>0</v>
      </c>
      <c r="U206">
        <f t="shared" si="13"/>
        <v>0</v>
      </c>
      <c r="W206" s="197">
        <v>15</v>
      </c>
    </row>
    <row r="207" spans="1:23" ht="135">
      <c r="A207" s="42" t="s">
        <v>601</v>
      </c>
      <c r="B207" s="37" t="s">
        <v>602</v>
      </c>
      <c r="C207" s="37" t="s">
        <v>38</v>
      </c>
      <c r="D207" s="37" t="s">
        <v>24</v>
      </c>
      <c r="E207" s="37" t="s">
        <v>25</v>
      </c>
      <c r="F207" s="12">
        <v>25711608</v>
      </c>
      <c r="G207" s="40"/>
      <c r="H207" s="40"/>
      <c r="I207" s="38">
        <v>5</v>
      </c>
      <c r="J207" s="39">
        <v>5</v>
      </c>
      <c r="K207" s="38">
        <v>4</v>
      </c>
      <c r="L207" s="39">
        <v>5</v>
      </c>
      <c r="M207" s="38">
        <v>5</v>
      </c>
      <c r="N207" s="39">
        <v>5</v>
      </c>
      <c r="O207" s="38">
        <v>5</v>
      </c>
      <c r="P207" s="39">
        <v>5</v>
      </c>
      <c r="Q207" s="38">
        <v>19</v>
      </c>
      <c r="R207" s="9">
        <v>20</v>
      </c>
      <c r="S207" s="27">
        <f t="shared" si="11"/>
        <v>19.5</v>
      </c>
      <c r="T207" s="28">
        <f t="shared" si="12"/>
        <v>1</v>
      </c>
      <c r="U207">
        <f t="shared" si="13"/>
        <v>0.70710678118654757</v>
      </c>
      <c r="W207" s="197">
        <v>19.5</v>
      </c>
    </row>
    <row r="208" spans="1:23" ht="150">
      <c r="A208" s="37" t="s">
        <v>603</v>
      </c>
      <c r="B208" s="37" t="s">
        <v>604</v>
      </c>
      <c r="C208" s="37" t="s">
        <v>27</v>
      </c>
      <c r="D208" s="37" t="s">
        <v>24</v>
      </c>
      <c r="E208" s="37" t="s">
        <v>25</v>
      </c>
      <c r="F208" s="12">
        <v>24154940</v>
      </c>
      <c r="G208" s="40"/>
      <c r="H208" s="40"/>
      <c r="I208" s="41">
        <v>4</v>
      </c>
      <c r="J208" s="39">
        <v>3</v>
      </c>
      <c r="K208" s="38">
        <v>5</v>
      </c>
      <c r="L208" s="39">
        <v>5</v>
      </c>
      <c r="M208" s="38">
        <v>3</v>
      </c>
      <c r="N208" s="39">
        <v>4</v>
      </c>
      <c r="O208" s="38">
        <v>4</v>
      </c>
      <c r="P208" s="39">
        <v>4</v>
      </c>
      <c r="Q208" s="38">
        <v>16</v>
      </c>
      <c r="R208" s="39">
        <v>16</v>
      </c>
      <c r="S208" s="27">
        <f t="shared" si="11"/>
        <v>16</v>
      </c>
      <c r="T208" s="28">
        <f t="shared" si="12"/>
        <v>0</v>
      </c>
      <c r="U208">
        <f t="shared" si="13"/>
        <v>0</v>
      </c>
      <c r="W208" s="197">
        <v>16</v>
      </c>
    </row>
    <row r="209" spans="1:23" ht="120">
      <c r="A209" s="37" t="s">
        <v>605</v>
      </c>
      <c r="B209" s="37" t="s">
        <v>606</v>
      </c>
      <c r="C209" s="37" t="s">
        <v>607</v>
      </c>
      <c r="D209" s="37" t="s">
        <v>29</v>
      </c>
      <c r="E209" s="37" t="s">
        <v>25</v>
      </c>
      <c r="F209" s="12">
        <v>25673038</v>
      </c>
      <c r="G209" s="40"/>
      <c r="H209" s="40"/>
      <c r="I209" s="38">
        <v>3</v>
      </c>
      <c r="J209" s="39">
        <v>5</v>
      </c>
      <c r="K209" s="38">
        <v>5</v>
      </c>
      <c r="L209" s="39">
        <v>4</v>
      </c>
      <c r="M209" s="38">
        <v>5</v>
      </c>
      <c r="N209" s="39">
        <v>3</v>
      </c>
      <c r="O209" s="38">
        <v>1</v>
      </c>
      <c r="P209" s="39">
        <v>3</v>
      </c>
      <c r="Q209" s="38">
        <v>14</v>
      </c>
      <c r="R209" s="9">
        <v>15</v>
      </c>
      <c r="S209" s="27">
        <f t="shared" si="11"/>
        <v>14.5</v>
      </c>
      <c r="T209" s="28">
        <f t="shared" si="12"/>
        <v>1</v>
      </c>
      <c r="U209">
        <f t="shared" si="13"/>
        <v>0.70710678118654757</v>
      </c>
      <c r="W209" s="197">
        <v>14.5</v>
      </c>
    </row>
    <row r="210" spans="1:23" ht="180">
      <c r="A210" s="37" t="s">
        <v>608</v>
      </c>
      <c r="B210" s="37" t="s">
        <v>609</v>
      </c>
      <c r="C210" s="37" t="s">
        <v>610</v>
      </c>
      <c r="D210" s="37" t="s">
        <v>30</v>
      </c>
      <c r="E210" s="37" t="s">
        <v>25</v>
      </c>
      <c r="F210" s="12">
        <v>25700596</v>
      </c>
      <c r="G210" s="40"/>
      <c r="H210" s="40"/>
      <c r="I210" s="38">
        <v>1</v>
      </c>
      <c r="J210" s="39">
        <v>2</v>
      </c>
      <c r="K210" s="38">
        <v>4</v>
      </c>
      <c r="L210" s="39">
        <v>5</v>
      </c>
      <c r="M210" s="38">
        <v>3</v>
      </c>
      <c r="N210" s="39">
        <v>2</v>
      </c>
      <c r="O210" s="38">
        <v>4</v>
      </c>
      <c r="P210" s="39">
        <v>4</v>
      </c>
      <c r="Q210" s="38">
        <v>11</v>
      </c>
      <c r="R210" s="9">
        <v>13</v>
      </c>
      <c r="S210" s="27">
        <f t="shared" si="11"/>
        <v>12</v>
      </c>
      <c r="T210" s="28">
        <f t="shared" si="12"/>
        <v>2</v>
      </c>
      <c r="U210">
        <f t="shared" si="13"/>
        <v>1.4142135623730951</v>
      </c>
      <c r="W210" s="197">
        <v>12</v>
      </c>
    </row>
    <row r="211" spans="1:23" ht="240">
      <c r="A211" s="37" t="s">
        <v>611</v>
      </c>
      <c r="B211" s="37" t="s">
        <v>612</v>
      </c>
      <c r="C211" s="37" t="s">
        <v>32</v>
      </c>
      <c r="D211" s="37" t="s">
        <v>24</v>
      </c>
      <c r="E211" s="37" t="s">
        <v>25</v>
      </c>
      <c r="F211" s="12">
        <v>25710684</v>
      </c>
      <c r="G211" s="40"/>
      <c r="H211" s="40"/>
      <c r="I211" s="38">
        <v>5</v>
      </c>
      <c r="J211" s="39">
        <v>5</v>
      </c>
      <c r="K211" s="38">
        <v>5</v>
      </c>
      <c r="L211" s="39">
        <v>5</v>
      </c>
      <c r="M211" s="38">
        <v>5</v>
      </c>
      <c r="N211" s="39">
        <v>5</v>
      </c>
      <c r="O211" s="38">
        <v>5</v>
      </c>
      <c r="P211" s="39">
        <v>5</v>
      </c>
      <c r="Q211" s="38">
        <v>20</v>
      </c>
      <c r="R211" s="9">
        <v>20</v>
      </c>
      <c r="S211" s="27">
        <f t="shared" si="11"/>
        <v>20</v>
      </c>
      <c r="T211" s="28">
        <f t="shared" si="12"/>
        <v>0</v>
      </c>
      <c r="U211">
        <f t="shared" si="13"/>
        <v>0</v>
      </c>
      <c r="W211" s="197">
        <v>20</v>
      </c>
    </row>
    <row r="212" spans="1:23" ht="75">
      <c r="A212" s="37" t="s">
        <v>613</v>
      </c>
      <c r="B212" s="42" t="s">
        <v>614</v>
      </c>
      <c r="C212" s="42" t="s">
        <v>27</v>
      </c>
      <c r="D212" s="42" t="s">
        <v>24</v>
      </c>
      <c r="E212" s="37" t="s">
        <v>25</v>
      </c>
      <c r="F212" s="12">
        <v>24071948</v>
      </c>
      <c r="G212" s="40"/>
      <c r="H212" s="40"/>
      <c r="I212" s="38">
        <v>5</v>
      </c>
      <c r="J212" s="39">
        <v>5</v>
      </c>
      <c r="K212" s="38">
        <v>4</v>
      </c>
      <c r="L212" s="39">
        <v>4</v>
      </c>
      <c r="M212" s="38">
        <v>3</v>
      </c>
      <c r="N212" s="39">
        <v>3</v>
      </c>
      <c r="O212" s="38">
        <v>4</v>
      </c>
      <c r="P212" s="39">
        <v>2</v>
      </c>
      <c r="Q212" s="38">
        <v>16</v>
      </c>
      <c r="R212" s="9">
        <v>14</v>
      </c>
      <c r="S212" s="27">
        <f t="shared" si="11"/>
        <v>15</v>
      </c>
      <c r="T212" s="28">
        <f t="shared" si="12"/>
        <v>2</v>
      </c>
      <c r="U212">
        <f t="shared" si="13"/>
        <v>1.4142135623730951</v>
      </c>
      <c r="W212" s="197">
        <v>15</v>
      </c>
    </row>
    <row r="213" spans="1:23" ht="150">
      <c r="A213" s="37" t="s">
        <v>615</v>
      </c>
      <c r="B213" s="37" t="s">
        <v>616</v>
      </c>
      <c r="C213" s="37" t="s">
        <v>617</v>
      </c>
      <c r="D213" s="37" t="s">
        <v>29</v>
      </c>
      <c r="E213" s="37" t="s">
        <v>25</v>
      </c>
      <c r="F213" s="12">
        <v>25693820</v>
      </c>
      <c r="G213" s="40"/>
      <c r="H213" s="40"/>
      <c r="I213" s="38">
        <v>3</v>
      </c>
      <c r="J213" s="39">
        <v>2</v>
      </c>
      <c r="K213" s="38">
        <v>5</v>
      </c>
      <c r="L213" s="39">
        <v>4</v>
      </c>
      <c r="M213" s="38">
        <v>3</v>
      </c>
      <c r="N213" s="39">
        <v>4</v>
      </c>
      <c r="O213" s="38">
        <v>3</v>
      </c>
      <c r="P213" s="39">
        <v>4</v>
      </c>
      <c r="Q213" s="38">
        <v>14</v>
      </c>
      <c r="R213" s="9">
        <v>14</v>
      </c>
      <c r="S213" s="27">
        <f t="shared" si="11"/>
        <v>14</v>
      </c>
      <c r="T213" s="28">
        <f t="shared" si="12"/>
        <v>0</v>
      </c>
      <c r="U213">
        <f t="shared" si="13"/>
        <v>0</v>
      </c>
      <c r="W213" s="197">
        <v>14</v>
      </c>
    </row>
    <row r="214" spans="1:23" ht="210">
      <c r="A214" s="37" t="s">
        <v>618</v>
      </c>
      <c r="B214" s="37" t="s">
        <v>619</v>
      </c>
      <c r="C214" s="37" t="s">
        <v>27</v>
      </c>
      <c r="D214" s="37" t="s">
        <v>24</v>
      </c>
      <c r="E214" s="37" t="s">
        <v>25</v>
      </c>
      <c r="F214" s="12">
        <v>25052217</v>
      </c>
      <c r="G214" s="40"/>
      <c r="H214" s="40"/>
      <c r="I214" s="38">
        <v>4</v>
      </c>
      <c r="J214" s="39">
        <v>4</v>
      </c>
      <c r="K214" s="38">
        <v>5</v>
      </c>
      <c r="L214" s="39">
        <v>5</v>
      </c>
      <c r="M214" s="38">
        <v>3</v>
      </c>
      <c r="N214" s="39">
        <v>3</v>
      </c>
      <c r="O214" s="38">
        <v>4</v>
      </c>
      <c r="P214" s="39">
        <v>3</v>
      </c>
      <c r="Q214" s="38">
        <v>16</v>
      </c>
      <c r="R214" s="9">
        <v>15</v>
      </c>
      <c r="S214" s="27">
        <f t="shared" si="11"/>
        <v>15.5</v>
      </c>
      <c r="T214" s="28">
        <f t="shared" si="12"/>
        <v>1</v>
      </c>
      <c r="U214">
        <f t="shared" si="13"/>
        <v>0.70710678118654757</v>
      </c>
      <c r="W214" s="197">
        <v>15.5</v>
      </c>
    </row>
    <row r="215" spans="1:23" ht="135">
      <c r="A215" s="37" t="s">
        <v>620</v>
      </c>
      <c r="B215" s="37" t="s">
        <v>621</v>
      </c>
      <c r="C215" s="37" t="s">
        <v>27</v>
      </c>
      <c r="D215" s="37" t="s">
        <v>24</v>
      </c>
      <c r="E215" s="37" t="s">
        <v>25</v>
      </c>
      <c r="F215" s="12">
        <v>25016389</v>
      </c>
      <c r="G215" s="40"/>
      <c r="H215" s="40"/>
      <c r="I215" s="38">
        <v>4</v>
      </c>
      <c r="J215" s="43">
        <v>4</v>
      </c>
      <c r="K215" s="38">
        <v>5</v>
      </c>
      <c r="L215" s="43">
        <v>5</v>
      </c>
      <c r="M215" s="38">
        <v>3</v>
      </c>
      <c r="N215" s="43">
        <v>3</v>
      </c>
      <c r="O215" s="38">
        <v>3</v>
      </c>
      <c r="P215" s="43">
        <v>3</v>
      </c>
      <c r="Q215" s="38">
        <v>15</v>
      </c>
      <c r="R215" s="9">
        <v>15</v>
      </c>
      <c r="S215" s="27">
        <f t="shared" si="11"/>
        <v>15</v>
      </c>
      <c r="T215" s="28">
        <f t="shared" si="12"/>
        <v>0</v>
      </c>
      <c r="U215">
        <f t="shared" si="13"/>
        <v>0</v>
      </c>
      <c r="W215" s="197">
        <v>15</v>
      </c>
    </row>
    <row r="216" spans="1:23" ht="165">
      <c r="A216" s="37" t="s">
        <v>622</v>
      </c>
      <c r="B216" s="37" t="s">
        <v>623</v>
      </c>
      <c r="C216" s="37" t="s">
        <v>624</v>
      </c>
      <c r="D216" s="37" t="s">
        <v>24</v>
      </c>
      <c r="E216" s="37" t="s">
        <v>25</v>
      </c>
      <c r="F216" s="12">
        <v>25677821</v>
      </c>
      <c r="G216" s="40"/>
      <c r="H216" s="40"/>
      <c r="I216" s="38">
        <v>3</v>
      </c>
      <c r="J216" s="39">
        <v>2</v>
      </c>
      <c r="K216" s="38">
        <v>4</v>
      </c>
      <c r="L216" s="39">
        <v>3</v>
      </c>
      <c r="M216" s="38">
        <v>5</v>
      </c>
      <c r="N216" s="39">
        <v>4</v>
      </c>
      <c r="O216" s="38">
        <v>5</v>
      </c>
      <c r="P216" s="39">
        <v>4</v>
      </c>
      <c r="Q216" s="38">
        <v>17</v>
      </c>
      <c r="R216" s="9">
        <v>13</v>
      </c>
      <c r="S216" s="27">
        <f t="shared" si="11"/>
        <v>15</v>
      </c>
      <c r="T216" s="28">
        <f t="shared" si="12"/>
        <v>4</v>
      </c>
      <c r="U216">
        <f t="shared" si="13"/>
        <v>2.8284271247461903</v>
      </c>
      <c r="W216" s="197">
        <v>15</v>
      </c>
    </row>
    <row r="217" spans="1:23" ht="195">
      <c r="A217" s="37" t="s">
        <v>625</v>
      </c>
      <c r="B217" s="14" t="s">
        <v>626</v>
      </c>
      <c r="C217" s="37" t="s">
        <v>41</v>
      </c>
      <c r="D217" s="37" t="s">
        <v>24</v>
      </c>
      <c r="E217" s="37" t="s">
        <v>25</v>
      </c>
      <c r="F217" s="12">
        <v>25719539</v>
      </c>
      <c r="G217" s="44"/>
      <c r="H217" s="40"/>
      <c r="I217" s="45">
        <v>2</v>
      </c>
      <c r="J217" s="39">
        <v>2</v>
      </c>
      <c r="K217" s="45">
        <v>4</v>
      </c>
      <c r="L217" s="39">
        <v>4</v>
      </c>
      <c r="M217" s="45">
        <v>5</v>
      </c>
      <c r="N217" s="39">
        <v>5</v>
      </c>
      <c r="O217" s="45">
        <v>4</v>
      </c>
      <c r="P217" s="39">
        <v>4</v>
      </c>
      <c r="Q217" s="38">
        <v>15</v>
      </c>
      <c r="R217" s="9">
        <v>15</v>
      </c>
      <c r="S217" s="27">
        <f t="shared" si="11"/>
        <v>15</v>
      </c>
      <c r="T217" s="28">
        <f t="shared" si="12"/>
        <v>0</v>
      </c>
      <c r="U217">
        <f t="shared" si="13"/>
        <v>0</v>
      </c>
      <c r="W217" s="197">
        <v>15</v>
      </c>
    </row>
    <row r="218" spans="1:23" ht="135">
      <c r="A218" s="37" t="s">
        <v>627</v>
      </c>
      <c r="B218" s="14" t="s">
        <v>628</v>
      </c>
      <c r="C218" s="42" t="s">
        <v>27</v>
      </c>
      <c r="D218" s="42" t="s">
        <v>24</v>
      </c>
      <c r="E218" s="37" t="s">
        <v>25</v>
      </c>
      <c r="F218" s="12">
        <v>25142033</v>
      </c>
      <c r="G218" s="40"/>
      <c r="H218" s="40"/>
      <c r="I218" s="38">
        <v>5</v>
      </c>
      <c r="J218" s="39">
        <v>5</v>
      </c>
      <c r="K218" s="38">
        <v>5</v>
      </c>
      <c r="L218" s="39">
        <v>5</v>
      </c>
      <c r="M218" s="38">
        <v>3</v>
      </c>
      <c r="N218" s="39">
        <v>4</v>
      </c>
      <c r="O218" s="38">
        <v>4</v>
      </c>
      <c r="P218" s="39">
        <v>4</v>
      </c>
      <c r="Q218" s="38">
        <v>17</v>
      </c>
      <c r="R218" s="9">
        <v>18</v>
      </c>
      <c r="S218" s="27">
        <f t="shared" si="11"/>
        <v>17.5</v>
      </c>
      <c r="T218" s="28">
        <f t="shared" si="12"/>
        <v>1</v>
      </c>
      <c r="U218">
        <f t="shared" si="13"/>
        <v>0.70710678118654757</v>
      </c>
      <c r="W218" s="197">
        <v>17.5</v>
      </c>
    </row>
    <row r="219" spans="1:23" ht="225">
      <c r="A219" s="37" t="s">
        <v>629</v>
      </c>
      <c r="B219" s="37" t="s">
        <v>630</v>
      </c>
      <c r="C219" s="37" t="s">
        <v>631</v>
      </c>
      <c r="D219" s="37" t="s">
        <v>24</v>
      </c>
      <c r="E219" s="37" t="s">
        <v>25</v>
      </c>
      <c r="F219" s="12">
        <v>25692521</v>
      </c>
      <c r="G219" s="40"/>
      <c r="H219" s="40"/>
      <c r="I219" s="38">
        <v>5</v>
      </c>
      <c r="J219" s="39">
        <v>2</v>
      </c>
      <c r="K219" s="38">
        <v>5</v>
      </c>
      <c r="L219" s="39">
        <v>2</v>
      </c>
      <c r="M219" s="38">
        <v>5</v>
      </c>
      <c r="N219" s="39">
        <v>4</v>
      </c>
      <c r="O219" s="38">
        <v>3</v>
      </c>
      <c r="P219" s="39">
        <v>3</v>
      </c>
      <c r="Q219" s="38">
        <v>18</v>
      </c>
      <c r="R219" s="9">
        <v>11</v>
      </c>
      <c r="S219" s="27">
        <f t="shared" si="11"/>
        <v>14.5</v>
      </c>
      <c r="T219" s="28">
        <f t="shared" si="12"/>
        <v>7</v>
      </c>
      <c r="U219">
        <f t="shared" si="13"/>
        <v>4.9497474683058327</v>
      </c>
      <c r="V219">
        <v>10</v>
      </c>
      <c r="W219" s="197">
        <f>(18+11+10)/3</f>
        <v>13</v>
      </c>
    </row>
    <row r="220" spans="1:23" ht="150">
      <c r="A220" s="37" t="s">
        <v>632</v>
      </c>
      <c r="B220" s="14" t="s">
        <v>633</v>
      </c>
      <c r="C220" s="10" t="s">
        <v>49</v>
      </c>
      <c r="D220" s="37" t="s">
        <v>30</v>
      </c>
      <c r="E220" s="37" t="s">
        <v>25</v>
      </c>
      <c r="F220" s="65">
        <v>25723103</v>
      </c>
      <c r="G220" s="40"/>
      <c r="H220" s="40"/>
      <c r="I220" s="38">
        <v>2</v>
      </c>
      <c r="J220" s="39">
        <v>2</v>
      </c>
      <c r="K220" s="38">
        <v>1</v>
      </c>
      <c r="L220" s="39">
        <v>1</v>
      </c>
      <c r="M220" s="38">
        <v>5</v>
      </c>
      <c r="N220" s="39">
        <v>5</v>
      </c>
      <c r="O220" s="38">
        <v>5</v>
      </c>
      <c r="P220" s="39">
        <v>5</v>
      </c>
      <c r="Q220" s="38">
        <v>13</v>
      </c>
      <c r="R220" s="9">
        <v>13</v>
      </c>
      <c r="S220" s="27">
        <f t="shared" si="11"/>
        <v>13</v>
      </c>
      <c r="T220" s="28">
        <f t="shared" si="12"/>
        <v>0</v>
      </c>
      <c r="U220">
        <f t="shared" si="13"/>
        <v>0</v>
      </c>
      <c r="W220" s="197">
        <v>13</v>
      </c>
    </row>
    <row r="221" spans="1:23" ht="240">
      <c r="A221" s="42" t="s">
        <v>31</v>
      </c>
      <c r="B221" s="14" t="s">
        <v>634</v>
      </c>
      <c r="C221" s="37" t="s">
        <v>27</v>
      </c>
      <c r="D221" s="37" t="s">
        <v>24</v>
      </c>
      <c r="E221" s="37" t="s">
        <v>25</v>
      </c>
      <c r="F221" s="12">
        <v>25178976</v>
      </c>
      <c r="G221" s="40"/>
      <c r="H221" s="40"/>
      <c r="I221" s="38">
        <v>2</v>
      </c>
      <c r="J221" s="39">
        <v>2</v>
      </c>
      <c r="K221" s="38">
        <v>4</v>
      </c>
      <c r="L221" s="39">
        <v>4</v>
      </c>
      <c r="M221" s="38">
        <v>5</v>
      </c>
      <c r="N221" s="39">
        <v>5</v>
      </c>
      <c r="O221" s="38">
        <v>4</v>
      </c>
      <c r="P221" s="39">
        <v>4</v>
      </c>
      <c r="Q221" s="38">
        <v>15</v>
      </c>
      <c r="R221" s="39">
        <v>15</v>
      </c>
      <c r="S221" s="27">
        <f t="shared" si="11"/>
        <v>15</v>
      </c>
      <c r="T221" s="28">
        <f t="shared" si="12"/>
        <v>0</v>
      </c>
      <c r="U221">
        <f t="shared" si="13"/>
        <v>0</v>
      </c>
      <c r="W221" s="197">
        <v>15</v>
      </c>
    </row>
    <row r="222" spans="1:23" ht="135">
      <c r="A222" s="37" t="s">
        <v>635</v>
      </c>
      <c r="B222" s="37" t="s">
        <v>636</v>
      </c>
      <c r="C222" s="37" t="s">
        <v>27</v>
      </c>
      <c r="D222" s="37" t="s">
        <v>24</v>
      </c>
      <c r="E222" s="37" t="s">
        <v>25</v>
      </c>
      <c r="F222" s="12">
        <v>24157684</v>
      </c>
      <c r="G222" s="40"/>
      <c r="H222" s="40"/>
      <c r="I222" s="38">
        <v>3</v>
      </c>
      <c r="J222" s="39">
        <v>3</v>
      </c>
      <c r="K222" s="38">
        <v>5</v>
      </c>
      <c r="L222" s="39">
        <v>5</v>
      </c>
      <c r="M222" s="38">
        <v>5</v>
      </c>
      <c r="N222" s="39">
        <v>5</v>
      </c>
      <c r="O222" s="38">
        <v>5</v>
      </c>
      <c r="P222" s="39">
        <v>5</v>
      </c>
      <c r="Q222" s="38">
        <v>18</v>
      </c>
      <c r="R222" s="9">
        <v>18</v>
      </c>
      <c r="S222" s="27">
        <f t="shared" si="11"/>
        <v>18</v>
      </c>
      <c r="T222" s="28">
        <f t="shared" si="12"/>
        <v>0</v>
      </c>
      <c r="U222">
        <f t="shared" si="13"/>
        <v>0</v>
      </c>
      <c r="W222" s="197">
        <v>18</v>
      </c>
    </row>
    <row r="223" spans="1:23" ht="225">
      <c r="A223" s="37" t="s">
        <v>637</v>
      </c>
      <c r="B223" s="37" t="s">
        <v>638</v>
      </c>
      <c r="C223" s="37" t="s">
        <v>27</v>
      </c>
      <c r="D223" s="37" t="s">
        <v>24</v>
      </c>
      <c r="E223" s="37" t="s">
        <v>25</v>
      </c>
      <c r="F223" s="12">
        <v>25052218</v>
      </c>
      <c r="G223" s="44"/>
      <c r="H223" s="40"/>
      <c r="I223" s="45">
        <v>5</v>
      </c>
      <c r="J223" s="39">
        <v>5</v>
      </c>
      <c r="K223" s="45">
        <v>5</v>
      </c>
      <c r="L223" s="39">
        <v>5</v>
      </c>
      <c r="M223" s="45">
        <v>3</v>
      </c>
      <c r="N223" s="39">
        <v>3</v>
      </c>
      <c r="O223" s="45">
        <v>3</v>
      </c>
      <c r="P223" s="39">
        <v>2</v>
      </c>
      <c r="Q223" s="38">
        <v>16</v>
      </c>
      <c r="R223" s="9">
        <v>15</v>
      </c>
      <c r="S223" s="27">
        <f t="shared" si="11"/>
        <v>15.5</v>
      </c>
      <c r="T223" s="28">
        <f t="shared" si="12"/>
        <v>1</v>
      </c>
      <c r="U223">
        <f t="shared" si="13"/>
        <v>0.70710678118654757</v>
      </c>
      <c r="W223" s="197">
        <v>15.5</v>
      </c>
    </row>
    <row r="224" spans="1:23" ht="75">
      <c r="A224" s="37" t="s">
        <v>639</v>
      </c>
      <c r="B224" s="37" t="s">
        <v>640</v>
      </c>
      <c r="C224" s="37" t="s">
        <v>27</v>
      </c>
      <c r="D224" s="37" t="s">
        <v>24</v>
      </c>
      <c r="E224" s="37" t="s">
        <v>25</v>
      </c>
      <c r="F224" s="12">
        <v>25252718</v>
      </c>
      <c r="G224" s="40"/>
      <c r="H224" s="40"/>
      <c r="I224" s="38">
        <v>3</v>
      </c>
      <c r="J224" s="39">
        <v>3</v>
      </c>
      <c r="K224" s="38">
        <v>5</v>
      </c>
      <c r="L224" s="39">
        <v>5</v>
      </c>
      <c r="M224" s="38">
        <v>5</v>
      </c>
      <c r="N224" s="39">
        <v>3</v>
      </c>
      <c r="O224" s="38">
        <v>3</v>
      </c>
      <c r="P224" s="39">
        <v>3</v>
      </c>
      <c r="Q224" s="38">
        <v>16</v>
      </c>
      <c r="R224" s="9">
        <v>14</v>
      </c>
      <c r="S224" s="27">
        <f t="shared" si="11"/>
        <v>15</v>
      </c>
      <c r="T224" s="28">
        <f t="shared" si="12"/>
        <v>2</v>
      </c>
      <c r="U224">
        <f t="shared" si="13"/>
        <v>1.4142135623730951</v>
      </c>
      <c r="W224" s="197">
        <v>15</v>
      </c>
    </row>
    <row r="225" spans="1:23" ht="195">
      <c r="A225" s="37" t="s">
        <v>641</v>
      </c>
      <c r="B225" s="37" t="s">
        <v>642</v>
      </c>
      <c r="C225" s="37" t="s">
        <v>68</v>
      </c>
      <c r="D225" s="37" t="s">
        <v>24</v>
      </c>
      <c r="E225" s="37" t="s">
        <v>25</v>
      </c>
      <c r="F225" s="12">
        <v>25681516</v>
      </c>
      <c r="G225" s="40"/>
      <c r="H225" s="40"/>
      <c r="I225" s="38">
        <v>2</v>
      </c>
      <c r="J225" s="39">
        <v>4</v>
      </c>
      <c r="K225" s="38">
        <v>5</v>
      </c>
      <c r="L225" s="39">
        <v>4</v>
      </c>
      <c r="M225" s="38">
        <v>5</v>
      </c>
      <c r="N225" s="39">
        <v>5</v>
      </c>
      <c r="O225" s="38">
        <v>5</v>
      </c>
      <c r="P225" s="39">
        <v>5</v>
      </c>
      <c r="Q225" s="38">
        <v>17</v>
      </c>
      <c r="R225" s="9">
        <v>18</v>
      </c>
      <c r="S225" s="27">
        <f t="shared" si="11"/>
        <v>17.5</v>
      </c>
      <c r="T225" s="28">
        <f t="shared" si="12"/>
        <v>1</v>
      </c>
      <c r="U225">
        <f t="shared" si="13"/>
        <v>0.70710678118654757</v>
      </c>
      <c r="W225" s="197">
        <v>17.5</v>
      </c>
    </row>
    <row r="226" spans="1:23" ht="195">
      <c r="A226" s="37" t="s">
        <v>643</v>
      </c>
      <c r="B226" s="37" t="s">
        <v>80</v>
      </c>
      <c r="C226" s="37" t="s">
        <v>27</v>
      </c>
      <c r="D226" s="37" t="s">
        <v>24</v>
      </c>
      <c r="E226" s="37" t="s">
        <v>25</v>
      </c>
      <c r="F226" s="12">
        <v>25147364</v>
      </c>
      <c r="G226" s="40"/>
      <c r="H226" s="54"/>
      <c r="I226" s="38">
        <v>5</v>
      </c>
      <c r="J226" s="39">
        <v>5</v>
      </c>
      <c r="K226" s="38">
        <v>5</v>
      </c>
      <c r="L226" s="39">
        <v>5</v>
      </c>
      <c r="M226" s="38">
        <v>4</v>
      </c>
      <c r="N226" s="39">
        <v>4</v>
      </c>
      <c r="O226" s="38">
        <v>4</v>
      </c>
      <c r="P226" s="39">
        <v>3</v>
      </c>
      <c r="Q226" s="38">
        <v>18</v>
      </c>
      <c r="R226" s="9">
        <v>17</v>
      </c>
      <c r="S226" s="27">
        <f t="shared" si="11"/>
        <v>17.5</v>
      </c>
      <c r="T226" s="28">
        <f t="shared" si="12"/>
        <v>1</v>
      </c>
      <c r="U226">
        <f t="shared" si="13"/>
        <v>0.70710678118654757</v>
      </c>
      <c r="W226" s="197">
        <v>17.5</v>
      </c>
    </row>
    <row r="227" spans="1:23" ht="300">
      <c r="A227" s="37" t="s">
        <v>644</v>
      </c>
      <c r="B227" s="37" t="s">
        <v>645</v>
      </c>
      <c r="C227" s="37" t="s">
        <v>47</v>
      </c>
      <c r="D227" s="37" t="s">
        <v>24</v>
      </c>
      <c r="E227" s="37" t="s">
        <v>25</v>
      </c>
      <c r="F227" s="12">
        <v>25931244</v>
      </c>
      <c r="G227" s="40"/>
      <c r="H227" s="40"/>
      <c r="I227" s="38">
        <v>5</v>
      </c>
      <c r="J227" s="39">
        <v>5</v>
      </c>
      <c r="K227" s="38">
        <v>4</v>
      </c>
      <c r="L227" s="39">
        <v>4</v>
      </c>
      <c r="M227" s="38">
        <v>3</v>
      </c>
      <c r="N227" s="39">
        <v>3</v>
      </c>
      <c r="O227" s="38">
        <v>1</v>
      </c>
      <c r="P227" s="39">
        <v>1</v>
      </c>
      <c r="Q227" s="38">
        <v>13</v>
      </c>
      <c r="R227" s="9">
        <v>13</v>
      </c>
      <c r="S227" s="27">
        <f t="shared" si="11"/>
        <v>13</v>
      </c>
      <c r="T227" s="28">
        <f t="shared" si="12"/>
        <v>0</v>
      </c>
      <c r="U227">
        <f t="shared" si="13"/>
        <v>0</v>
      </c>
      <c r="W227" s="197">
        <v>13</v>
      </c>
    </row>
    <row r="228" spans="1:23" ht="180">
      <c r="A228" s="37" t="s">
        <v>646</v>
      </c>
      <c r="B228" s="37" t="s">
        <v>647</v>
      </c>
      <c r="C228" s="37" t="s">
        <v>648</v>
      </c>
      <c r="D228" s="37" t="s">
        <v>29</v>
      </c>
      <c r="E228" s="42" t="s">
        <v>25</v>
      </c>
      <c r="F228" s="12">
        <v>25694206</v>
      </c>
      <c r="G228" s="40"/>
      <c r="H228" s="40"/>
      <c r="I228" s="38">
        <v>3</v>
      </c>
      <c r="J228" s="39">
        <v>3</v>
      </c>
      <c r="K228" s="38">
        <v>4</v>
      </c>
      <c r="L228" s="39">
        <v>5</v>
      </c>
      <c r="M228" s="38">
        <v>5</v>
      </c>
      <c r="N228" s="39">
        <v>4</v>
      </c>
      <c r="O228" s="38">
        <v>4</v>
      </c>
      <c r="P228" s="39">
        <v>4</v>
      </c>
      <c r="Q228" s="38">
        <v>16</v>
      </c>
      <c r="R228" s="9">
        <v>16</v>
      </c>
      <c r="S228" s="27">
        <f t="shared" si="11"/>
        <v>16</v>
      </c>
      <c r="T228" s="28">
        <f t="shared" si="12"/>
        <v>0</v>
      </c>
      <c r="U228">
        <f t="shared" si="13"/>
        <v>0</v>
      </c>
      <c r="W228" s="197">
        <v>16</v>
      </c>
    </row>
    <row r="229" spans="1:23" ht="165">
      <c r="A229" s="37" t="s">
        <v>649</v>
      </c>
      <c r="B229" s="37" t="s">
        <v>650</v>
      </c>
      <c r="C229" s="37" t="s">
        <v>27</v>
      </c>
      <c r="D229" s="37" t="s">
        <v>30</v>
      </c>
      <c r="E229" s="37" t="s">
        <v>25</v>
      </c>
      <c r="F229" s="12">
        <v>25234290</v>
      </c>
      <c r="G229" s="40"/>
      <c r="H229" s="40"/>
      <c r="I229" s="38">
        <v>2</v>
      </c>
      <c r="J229" s="39">
        <v>2</v>
      </c>
      <c r="K229" s="38">
        <v>4</v>
      </c>
      <c r="L229" s="39">
        <v>4</v>
      </c>
      <c r="M229" s="38">
        <v>5</v>
      </c>
      <c r="N229" s="39">
        <v>4</v>
      </c>
      <c r="O229" s="38">
        <v>4</v>
      </c>
      <c r="P229" s="39">
        <v>4</v>
      </c>
      <c r="Q229" s="38">
        <v>15</v>
      </c>
      <c r="R229" s="9">
        <v>14</v>
      </c>
      <c r="S229" s="27">
        <f t="shared" si="11"/>
        <v>14.5</v>
      </c>
      <c r="T229" s="28">
        <f t="shared" si="12"/>
        <v>1</v>
      </c>
      <c r="U229">
        <f t="shared" si="13"/>
        <v>0.70710678118654757</v>
      </c>
      <c r="W229" s="197">
        <v>14.5</v>
      </c>
    </row>
    <row r="230" spans="1:23" ht="165">
      <c r="A230" s="66" t="s">
        <v>651</v>
      </c>
      <c r="B230" s="37" t="s">
        <v>652</v>
      </c>
      <c r="C230" s="37" t="s">
        <v>653</v>
      </c>
      <c r="D230" s="37" t="s">
        <v>29</v>
      </c>
      <c r="E230" s="37" t="s">
        <v>28</v>
      </c>
      <c r="F230" s="18">
        <v>25663953</v>
      </c>
      <c r="G230" s="67">
        <v>5</v>
      </c>
      <c r="H230" s="66">
        <v>5</v>
      </c>
      <c r="I230" s="68">
        <v>0</v>
      </c>
      <c r="J230" s="69">
        <v>0</v>
      </c>
      <c r="K230" s="70"/>
      <c r="L230" s="70"/>
      <c r="M230" s="67">
        <v>5</v>
      </c>
      <c r="N230" s="66">
        <v>5</v>
      </c>
      <c r="O230" s="67">
        <v>4</v>
      </c>
      <c r="P230" s="66">
        <v>4</v>
      </c>
      <c r="Q230" s="67">
        <v>14</v>
      </c>
      <c r="R230" s="10">
        <v>14</v>
      </c>
      <c r="S230" s="27">
        <f t="shared" si="11"/>
        <v>14</v>
      </c>
      <c r="T230" s="28">
        <f t="shared" si="12"/>
        <v>0</v>
      </c>
      <c r="U230">
        <f t="shared" si="13"/>
        <v>0</v>
      </c>
      <c r="W230" s="197">
        <v>14</v>
      </c>
    </row>
    <row r="231" spans="1:23" ht="180">
      <c r="A231" s="42" t="s">
        <v>39</v>
      </c>
      <c r="B231" s="14" t="s">
        <v>654</v>
      </c>
      <c r="C231" s="37" t="s">
        <v>655</v>
      </c>
      <c r="D231" s="37" t="s">
        <v>29</v>
      </c>
      <c r="E231" s="37" t="s">
        <v>28</v>
      </c>
      <c r="F231" s="18">
        <v>25646255</v>
      </c>
      <c r="G231" s="67">
        <v>4</v>
      </c>
      <c r="H231" s="66">
        <v>4</v>
      </c>
      <c r="I231" s="67">
        <v>0</v>
      </c>
      <c r="J231" s="66">
        <v>0</v>
      </c>
      <c r="K231" s="70"/>
      <c r="L231" s="70"/>
      <c r="M231" s="67">
        <v>5</v>
      </c>
      <c r="N231" s="66">
        <v>1</v>
      </c>
      <c r="O231" s="67">
        <v>2</v>
      </c>
      <c r="P231" s="66">
        <v>0</v>
      </c>
      <c r="Q231" s="67">
        <v>11</v>
      </c>
      <c r="R231" s="66">
        <v>5</v>
      </c>
      <c r="S231" s="27">
        <f t="shared" si="11"/>
        <v>8</v>
      </c>
      <c r="T231" s="28">
        <f t="shared" si="12"/>
        <v>6</v>
      </c>
      <c r="U231">
        <f t="shared" si="13"/>
        <v>4.2426406871192848</v>
      </c>
      <c r="W231" s="197">
        <v>8</v>
      </c>
    </row>
    <row r="232" spans="1:23" ht="120">
      <c r="A232" s="42" t="s">
        <v>656</v>
      </c>
      <c r="B232" s="42" t="s">
        <v>657</v>
      </c>
      <c r="C232" s="42" t="s">
        <v>658</v>
      </c>
      <c r="D232" s="42" t="s">
        <v>30</v>
      </c>
      <c r="E232" s="42" t="s">
        <v>28</v>
      </c>
      <c r="F232" s="71">
        <v>25651385</v>
      </c>
      <c r="G232" s="67">
        <v>5</v>
      </c>
      <c r="H232" s="66">
        <v>3</v>
      </c>
      <c r="I232" s="67">
        <v>0</v>
      </c>
      <c r="J232" s="66">
        <v>0</v>
      </c>
      <c r="K232" s="70"/>
      <c r="L232" s="70"/>
      <c r="M232" s="67">
        <v>5</v>
      </c>
      <c r="N232" s="66">
        <v>5</v>
      </c>
      <c r="O232" s="67">
        <v>5</v>
      </c>
      <c r="P232" s="66">
        <v>4</v>
      </c>
      <c r="Q232" s="67">
        <v>15</v>
      </c>
      <c r="R232" s="66">
        <v>12</v>
      </c>
      <c r="S232" s="27">
        <f t="shared" si="11"/>
        <v>13.5</v>
      </c>
      <c r="T232" s="28">
        <f t="shared" si="12"/>
        <v>3</v>
      </c>
      <c r="U232">
        <f t="shared" si="13"/>
        <v>2.1213203435596424</v>
      </c>
      <c r="W232" s="197">
        <v>13.5</v>
      </c>
    </row>
    <row r="233" spans="1:23" ht="150">
      <c r="A233" s="42" t="s">
        <v>659</v>
      </c>
      <c r="B233" s="37" t="s">
        <v>660</v>
      </c>
      <c r="C233" s="37" t="s">
        <v>661</v>
      </c>
      <c r="D233" s="37" t="s">
        <v>24</v>
      </c>
      <c r="E233" s="37" t="s">
        <v>28</v>
      </c>
      <c r="F233" s="64">
        <v>25645480</v>
      </c>
      <c r="G233" s="67">
        <v>5</v>
      </c>
      <c r="H233" s="66">
        <v>5</v>
      </c>
      <c r="I233" s="67">
        <v>0</v>
      </c>
      <c r="J233" s="66">
        <v>0</v>
      </c>
      <c r="K233" s="70"/>
      <c r="L233" s="70"/>
      <c r="M233" s="67">
        <v>5</v>
      </c>
      <c r="N233" s="66">
        <v>5</v>
      </c>
      <c r="O233" s="67">
        <v>5</v>
      </c>
      <c r="P233" s="66">
        <v>4</v>
      </c>
      <c r="Q233" s="67">
        <v>15</v>
      </c>
      <c r="R233" s="10">
        <v>14</v>
      </c>
      <c r="S233" s="27">
        <f t="shared" si="11"/>
        <v>14.5</v>
      </c>
      <c r="T233" s="28">
        <f t="shared" si="12"/>
        <v>1</v>
      </c>
      <c r="U233">
        <f t="shared" si="13"/>
        <v>0.70710678118654757</v>
      </c>
      <c r="W233" s="197">
        <v>14.5</v>
      </c>
    </row>
    <row r="234" spans="1:23" ht="135">
      <c r="A234" s="42" t="s">
        <v>662</v>
      </c>
      <c r="B234" s="37" t="s">
        <v>663</v>
      </c>
      <c r="C234" s="37" t="s">
        <v>661</v>
      </c>
      <c r="D234" s="37" t="s">
        <v>29</v>
      </c>
      <c r="E234" s="37" t="s">
        <v>28</v>
      </c>
      <c r="F234" s="64">
        <v>25645474</v>
      </c>
      <c r="G234" s="67">
        <v>4</v>
      </c>
      <c r="H234" s="66">
        <v>3</v>
      </c>
      <c r="I234" s="67">
        <v>0</v>
      </c>
      <c r="J234" s="66">
        <v>0</v>
      </c>
      <c r="K234" s="70"/>
      <c r="L234" s="70"/>
      <c r="M234" s="67">
        <v>5</v>
      </c>
      <c r="N234" s="66">
        <v>3</v>
      </c>
      <c r="O234" s="67">
        <v>2</v>
      </c>
      <c r="P234" s="66">
        <v>3</v>
      </c>
      <c r="Q234" s="67">
        <v>11</v>
      </c>
      <c r="R234" s="10">
        <v>9</v>
      </c>
      <c r="S234" s="27">
        <f t="shared" si="11"/>
        <v>10</v>
      </c>
      <c r="T234" s="28">
        <f t="shared" si="12"/>
        <v>2</v>
      </c>
      <c r="U234">
        <f t="shared" si="13"/>
        <v>1.4142135623730951</v>
      </c>
      <c r="W234" s="197">
        <v>10</v>
      </c>
    </row>
    <row r="235" spans="1:23" ht="165">
      <c r="A235" s="42" t="s">
        <v>664</v>
      </c>
      <c r="B235" s="42" t="s">
        <v>665</v>
      </c>
      <c r="C235" s="42" t="s">
        <v>88</v>
      </c>
      <c r="D235" s="42" t="s">
        <v>29</v>
      </c>
      <c r="E235" s="37" t="s">
        <v>28</v>
      </c>
      <c r="F235" s="18">
        <v>25659602</v>
      </c>
      <c r="G235" s="67">
        <v>5</v>
      </c>
      <c r="H235" s="66">
        <v>5</v>
      </c>
      <c r="I235" s="67">
        <v>4</v>
      </c>
      <c r="J235" s="66">
        <v>3</v>
      </c>
      <c r="K235" s="70"/>
      <c r="L235" s="70"/>
      <c r="M235" s="67">
        <v>5</v>
      </c>
      <c r="N235" s="66">
        <v>5</v>
      </c>
      <c r="O235" s="67">
        <v>5</v>
      </c>
      <c r="P235" s="66">
        <v>3</v>
      </c>
      <c r="Q235" s="67">
        <v>19</v>
      </c>
      <c r="R235" s="10">
        <v>16</v>
      </c>
      <c r="S235" s="27">
        <f t="shared" si="11"/>
        <v>17.5</v>
      </c>
      <c r="T235" s="28">
        <f t="shared" si="12"/>
        <v>3</v>
      </c>
      <c r="U235">
        <f t="shared" si="13"/>
        <v>2.1213203435596424</v>
      </c>
      <c r="W235" s="197">
        <v>17.5</v>
      </c>
    </row>
    <row r="236" spans="1:23" ht="90">
      <c r="A236" s="42" t="s">
        <v>666</v>
      </c>
      <c r="B236" s="37" t="s">
        <v>667</v>
      </c>
      <c r="C236" s="37" t="s">
        <v>668</v>
      </c>
      <c r="D236" s="37" t="s">
        <v>29</v>
      </c>
      <c r="E236" s="37" t="s">
        <v>28</v>
      </c>
      <c r="F236" s="64">
        <v>25657485</v>
      </c>
      <c r="G236" s="67">
        <v>4</v>
      </c>
      <c r="H236" s="66">
        <v>1</v>
      </c>
      <c r="I236" s="67">
        <v>0</v>
      </c>
      <c r="J236" s="66">
        <v>0</v>
      </c>
      <c r="K236" s="70"/>
      <c r="L236" s="70"/>
      <c r="M236" s="67">
        <v>2</v>
      </c>
      <c r="N236" s="66">
        <v>0</v>
      </c>
      <c r="O236" s="67">
        <v>2</v>
      </c>
      <c r="P236" s="66">
        <v>0</v>
      </c>
      <c r="Q236" s="67">
        <v>8</v>
      </c>
      <c r="R236" s="10">
        <v>1</v>
      </c>
      <c r="S236" s="27">
        <f t="shared" si="11"/>
        <v>4.5</v>
      </c>
      <c r="T236" s="28">
        <f t="shared" si="12"/>
        <v>7</v>
      </c>
      <c r="U236">
        <f t="shared" si="13"/>
        <v>4.9497474683058327</v>
      </c>
      <c r="V236">
        <v>5</v>
      </c>
      <c r="W236" s="197">
        <f>(8+1+5)/3</f>
        <v>4.666666666666667</v>
      </c>
    </row>
    <row r="237" spans="1:23" ht="210">
      <c r="A237" s="42" t="s">
        <v>669</v>
      </c>
      <c r="B237" s="42" t="s">
        <v>670</v>
      </c>
      <c r="C237" s="72" t="s">
        <v>671</v>
      </c>
      <c r="D237" s="42" t="s">
        <v>24</v>
      </c>
      <c r="E237" s="42" t="s">
        <v>28</v>
      </c>
      <c r="F237" s="73">
        <v>25648115</v>
      </c>
      <c r="G237" s="67">
        <v>5</v>
      </c>
      <c r="H237" s="66">
        <v>5</v>
      </c>
      <c r="I237" s="67">
        <v>5</v>
      </c>
      <c r="J237" s="66">
        <v>4</v>
      </c>
      <c r="K237" s="70"/>
      <c r="L237" s="70"/>
      <c r="M237" s="67">
        <v>5</v>
      </c>
      <c r="N237" s="66">
        <v>5</v>
      </c>
      <c r="O237" s="67">
        <v>3</v>
      </c>
      <c r="P237" s="66">
        <v>4</v>
      </c>
      <c r="Q237" s="67">
        <v>18</v>
      </c>
      <c r="R237" s="10">
        <v>18</v>
      </c>
      <c r="S237" s="27">
        <f t="shared" si="11"/>
        <v>18</v>
      </c>
      <c r="T237" s="28">
        <f t="shared" si="12"/>
        <v>0</v>
      </c>
      <c r="U237">
        <f t="shared" si="13"/>
        <v>0</v>
      </c>
      <c r="W237" s="197">
        <v>18</v>
      </c>
    </row>
    <row r="238" spans="1:23" ht="180">
      <c r="A238" s="42" t="s">
        <v>672</v>
      </c>
      <c r="B238" s="37" t="s">
        <v>673</v>
      </c>
      <c r="C238" s="37" t="s">
        <v>674</v>
      </c>
      <c r="D238" s="37" t="s">
        <v>29</v>
      </c>
      <c r="E238" s="37" t="s">
        <v>28</v>
      </c>
      <c r="F238" s="64">
        <v>25655050</v>
      </c>
      <c r="G238" s="67">
        <v>4</v>
      </c>
      <c r="H238" s="66">
        <v>3</v>
      </c>
      <c r="I238" s="67">
        <v>0</v>
      </c>
      <c r="J238" s="66">
        <v>0</v>
      </c>
      <c r="K238" s="70"/>
      <c r="L238" s="70"/>
      <c r="M238" s="67">
        <v>5</v>
      </c>
      <c r="N238" s="66">
        <v>4</v>
      </c>
      <c r="O238" s="67">
        <v>5</v>
      </c>
      <c r="P238" s="66">
        <v>1</v>
      </c>
      <c r="Q238" s="67">
        <v>14</v>
      </c>
      <c r="R238" s="10">
        <v>8</v>
      </c>
      <c r="S238" s="27">
        <f t="shared" si="11"/>
        <v>11</v>
      </c>
      <c r="T238" s="28">
        <f t="shared" si="12"/>
        <v>6</v>
      </c>
      <c r="U238">
        <f t="shared" si="13"/>
        <v>4.2426406871192848</v>
      </c>
      <c r="W238" s="197">
        <v>11</v>
      </c>
    </row>
    <row r="239" spans="1:23" ht="90">
      <c r="A239" s="42" t="s">
        <v>675</v>
      </c>
      <c r="B239" s="37" t="s">
        <v>676</v>
      </c>
      <c r="C239" s="37" t="s">
        <v>677</v>
      </c>
      <c r="D239" s="37" t="s">
        <v>24</v>
      </c>
      <c r="E239" s="37" t="s">
        <v>28</v>
      </c>
      <c r="F239" s="64">
        <v>25650203</v>
      </c>
      <c r="G239" s="67">
        <v>5</v>
      </c>
      <c r="H239" s="66">
        <v>5</v>
      </c>
      <c r="I239" s="67">
        <v>0</v>
      </c>
      <c r="J239" s="66">
        <v>0</v>
      </c>
      <c r="K239" s="70"/>
      <c r="L239" s="70"/>
      <c r="M239" s="67">
        <v>3</v>
      </c>
      <c r="N239" s="66">
        <v>5</v>
      </c>
      <c r="O239" s="67">
        <v>1</v>
      </c>
      <c r="P239" s="66">
        <v>2</v>
      </c>
      <c r="Q239" s="67">
        <v>9</v>
      </c>
      <c r="R239" s="10">
        <v>12</v>
      </c>
      <c r="S239" s="27">
        <f t="shared" si="11"/>
        <v>10.5</v>
      </c>
      <c r="T239" s="28">
        <f t="shared" si="12"/>
        <v>3</v>
      </c>
      <c r="U239">
        <f t="shared" si="13"/>
        <v>2.1213203435596424</v>
      </c>
      <c r="W239" s="197">
        <v>10.5</v>
      </c>
    </row>
    <row r="240" spans="1:23" ht="105">
      <c r="A240" s="42" t="s">
        <v>678</v>
      </c>
      <c r="B240" s="37" t="s">
        <v>679</v>
      </c>
      <c r="C240" s="37" t="s">
        <v>677</v>
      </c>
      <c r="D240" s="37" t="s">
        <v>24</v>
      </c>
      <c r="E240" s="37" t="s">
        <v>28</v>
      </c>
      <c r="F240" s="64">
        <v>25650206</v>
      </c>
      <c r="G240" s="67">
        <v>5</v>
      </c>
      <c r="H240" s="66">
        <v>5</v>
      </c>
      <c r="I240" s="67">
        <v>0</v>
      </c>
      <c r="J240" s="66">
        <v>0</v>
      </c>
      <c r="K240" s="70"/>
      <c r="L240" s="70"/>
      <c r="M240" s="67">
        <v>5</v>
      </c>
      <c r="N240" s="66">
        <v>5</v>
      </c>
      <c r="O240" s="67">
        <v>2</v>
      </c>
      <c r="P240" s="66">
        <v>1</v>
      </c>
      <c r="Q240" s="67">
        <v>12</v>
      </c>
      <c r="R240" s="10">
        <v>11</v>
      </c>
      <c r="S240" s="27">
        <f t="shared" si="11"/>
        <v>11.5</v>
      </c>
      <c r="T240" s="28">
        <f t="shared" si="12"/>
        <v>1</v>
      </c>
      <c r="U240">
        <f t="shared" si="13"/>
        <v>0.70710678118654757</v>
      </c>
      <c r="W240" s="197">
        <v>11.5</v>
      </c>
    </row>
    <row r="241" spans="1:23" ht="120">
      <c r="A241" s="42" t="s">
        <v>680</v>
      </c>
      <c r="B241" s="37" t="s">
        <v>681</v>
      </c>
      <c r="C241" s="37" t="s">
        <v>682</v>
      </c>
      <c r="D241" s="37" t="s">
        <v>24</v>
      </c>
      <c r="E241" s="37" t="s">
        <v>28</v>
      </c>
      <c r="F241" s="64">
        <v>26002299</v>
      </c>
      <c r="G241" s="67">
        <v>5</v>
      </c>
      <c r="H241" s="66">
        <v>3</v>
      </c>
      <c r="I241" s="67">
        <v>1</v>
      </c>
      <c r="J241" s="66">
        <v>1</v>
      </c>
      <c r="K241" s="70"/>
      <c r="L241" s="70"/>
      <c r="M241" s="67">
        <v>5</v>
      </c>
      <c r="N241" s="66">
        <v>5</v>
      </c>
      <c r="O241" s="67">
        <v>1</v>
      </c>
      <c r="P241" s="66">
        <v>3</v>
      </c>
      <c r="Q241" s="67">
        <v>12</v>
      </c>
      <c r="R241" s="10">
        <v>12</v>
      </c>
      <c r="S241" s="27">
        <f t="shared" si="11"/>
        <v>12</v>
      </c>
      <c r="T241" s="28">
        <f t="shared" si="12"/>
        <v>0</v>
      </c>
      <c r="U241">
        <f t="shared" si="13"/>
        <v>0</v>
      </c>
      <c r="W241" s="197">
        <v>12</v>
      </c>
    </row>
    <row r="242" spans="1:23" ht="150">
      <c r="A242" s="37" t="s">
        <v>683</v>
      </c>
      <c r="B242" s="37" t="s">
        <v>684</v>
      </c>
      <c r="C242" s="37" t="s">
        <v>685</v>
      </c>
      <c r="D242" s="37" t="s">
        <v>29</v>
      </c>
      <c r="E242" s="37" t="s">
        <v>28</v>
      </c>
      <c r="F242" s="64">
        <v>26036821</v>
      </c>
      <c r="G242" s="67">
        <v>3</v>
      </c>
      <c r="H242" s="66">
        <v>5</v>
      </c>
      <c r="I242" s="67">
        <v>0</v>
      </c>
      <c r="J242" s="66">
        <v>0</v>
      </c>
      <c r="K242" s="70"/>
      <c r="L242" s="70"/>
      <c r="M242" s="67">
        <v>5</v>
      </c>
      <c r="N242" s="66">
        <v>3</v>
      </c>
      <c r="O242" s="67">
        <v>1</v>
      </c>
      <c r="P242" s="66">
        <v>3</v>
      </c>
      <c r="Q242" s="67">
        <v>9</v>
      </c>
      <c r="R242" s="66">
        <v>11</v>
      </c>
      <c r="S242" s="27">
        <f t="shared" si="11"/>
        <v>10</v>
      </c>
      <c r="T242" s="28">
        <f t="shared" si="12"/>
        <v>2</v>
      </c>
      <c r="U242">
        <f t="shared" si="13"/>
        <v>1.4142135623730951</v>
      </c>
      <c r="W242" s="197">
        <v>10</v>
      </c>
    </row>
    <row r="243" spans="1:23" ht="195">
      <c r="A243" s="37" t="s">
        <v>686</v>
      </c>
      <c r="B243" s="37" t="s">
        <v>687</v>
      </c>
      <c r="C243" s="37" t="s">
        <v>688</v>
      </c>
      <c r="D243" s="37" t="s">
        <v>24</v>
      </c>
      <c r="E243" s="37" t="s">
        <v>28</v>
      </c>
      <c r="F243" s="64">
        <v>26000499</v>
      </c>
      <c r="G243" s="67">
        <v>5</v>
      </c>
      <c r="H243" s="66">
        <v>5</v>
      </c>
      <c r="I243" s="68">
        <v>2</v>
      </c>
      <c r="J243" s="66">
        <v>2</v>
      </c>
      <c r="K243" s="70"/>
      <c r="L243" s="70"/>
      <c r="M243" s="67">
        <v>3</v>
      </c>
      <c r="N243" s="66">
        <v>3</v>
      </c>
      <c r="O243" s="67">
        <v>3</v>
      </c>
      <c r="P243" s="66">
        <v>3</v>
      </c>
      <c r="Q243" s="67">
        <v>13</v>
      </c>
      <c r="R243" s="10">
        <v>13</v>
      </c>
      <c r="S243" s="27">
        <f t="shared" ref="S243:S301" si="14">AVERAGE(Q243:R243)</f>
        <v>13</v>
      </c>
      <c r="T243" s="28">
        <f t="shared" ref="T243:T301" si="15">ABS(Q243-R243)</f>
        <v>0</v>
      </c>
      <c r="U243">
        <f t="shared" ref="U243:U301" si="16">STDEV(Q243:R243)</f>
        <v>0</v>
      </c>
      <c r="W243" s="197">
        <v>13</v>
      </c>
    </row>
    <row r="244" spans="1:23" ht="105">
      <c r="A244" s="37" t="s">
        <v>689</v>
      </c>
      <c r="B244" s="42" t="s">
        <v>690</v>
      </c>
      <c r="C244" s="42" t="s">
        <v>48</v>
      </c>
      <c r="D244" s="42" t="s">
        <v>24</v>
      </c>
      <c r="E244" s="37" t="s">
        <v>28</v>
      </c>
      <c r="F244" s="64">
        <v>26017576</v>
      </c>
      <c r="G244" s="67">
        <v>5</v>
      </c>
      <c r="H244" s="66">
        <v>5</v>
      </c>
      <c r="I244" s="67">
        <v>5</v>
      </c>
      <c r="J244" s="66">
        <v>5</v>
      </c>
      <c r="K244" s="70"/>
      <c r="L244" s="70"/>
      <c r="M244" s="67">
        <v>2</v>
      </c>
      <c r="N244" s="66">
        <v>5</v>
      </c>
      <c r="O244" s="67">
        <v>3</v>
      </c>
      <c r="P244" s="66">
        <v>3</v>
      </c>
      <c r="Q244" s="67">
        <v>15</v>
      </c>
      <c r="R244" s="10">
        <v>18</v>
      </c>
      <c r="S244" s="27">
        <f t="shared" si="14"/>
        <v>16.5</v>
      </c>
      <c r="T244" s="28">
        <f t="shared" si="15"/>
        <v>3</v>
      </c>
      <c r="U244">
        <f t="shared" si="16"/>
        <v>2.1213203435596424</v>
      </c>
      <c r="W244" s="197">
        <v>16.5</v>
      </c>
    </row>
    <row r="245" spans="1:23" ht="60">
      <c r="A245" s="37" t="s">
        <v>691</v>
      </c>
      <c r="B245" s="37" t="s">
        <v>692</v>
      </c>
      <c r="C245" s="37" t="s">
        <v>118</v>
      </c>
      <c r="D245" s="37" t="s">
        <v>29</v>
      </c>
      <c r="E245" s="37" t="s">
        <v>28</v>
      </c>
      <c r="F245" s="64">
        <v>26032375</v>
      </c>
      <c r="G245" s="67">
        <v>1</v>
      </c>
      <c r="H245" s="66">
        <v>4</v>
      </c>
      <c r="I245" s="67">
        <v>0</v>
      </c>
      <c r="J245" s="66">
        <v>0</v>
      </c>
      <c r="K245" s="70"/>
      <c r="L245" s="70"/>
      <c r="M245" s="67">
        <v>2</v>
      </c>
      <c r="N245" s="66">
        <v>5</v>
      </c>
      <c r="O245" s="67">
        <v>1</v>
      </c>
      <c r="P245" s="66">
        <v>3</v>
      </c>
      <c r="Q245" s="67">
        <v>4</v>
      </c>
      <c r="R245" s="10">
        <v>12</v>
      </c>
      <c r="S245" s="27">
        <f t="shared" si="14"/>
        <v>8</v>
      </c>
      <c r="T245" s="28">
        <f t="shared" si="15"/>
        <v>8</v>
      </c>
      <c r="U245">
        <f t="shared" si="16"/>
        <v>5.6568542494923806</v>
      </c>
      <c r="V245">
        <v>13</v>
      </c>
      <c r="W245" s="197">
        <f>(4+12+13)/3</f>
        <v>9.6666666666666661</v>
      </c>
    </row>
    <row r="246" spans="1:23" ht="120">
      <c r="A246" s="37" t="s">
        <v>693</v>
      </c>
      <c r="B246" s="37" t="s">
        <v>694</v>
      </c>
      <c r="C246" s="37" t="s">
        <v>695</v>
      </c>
      <c r="D246" s="37" t="s">
        <v>29</v>
      </c>
      <c r="E246" s="37" t="s">
        <v>28</v>
      </c>
      <c r="F246" s="64">
        <v>26000241</v>
      </c>
      <c r="G246" s="67">
        <v>5</v>
      </c>
      <c r="H246" s="66">
        <v>5</v>
      </c>
      <c r="I246" s="67">
        <v>3</v>
      </c>
      <c r="J246" s="66">
        <v>5</v>
      </c>
      <c r="K246" s="70"/>
      <c r="L246" s="70"/>
      <c r="M246" s="67">
        <v>4</v>
      </c>
      <c r="N246" s="66">
        <v>2</v>
      </c>
      <c r="O246" s="67">
        <v>4</v>
      </c>
      <c r="P246" s="66">
        <v>1</v>
      </c>
      <c r="Q246" s="67">
        <v>16</v>
      </c>
      <c r="R246" s="10">
        <v>13</v>
      </c>
      <c r="S246" s="27">
        <f t="shared" si="14"/>
        <v>14.5</v>
      </c>
      <c r="T246" s="28">
        <f t="shared" si="15"/>
        <v>3</v>
      </c>
      <c r="U246">
        <f t="shared" si="16"/>
        <v>2.1213203435596424</v>
      </c>
      <c r="W246" s="197">
        <v>14.5</v>
      </c>
    </row>
    <row r="247" spans="1:23" ht="60">
      <c r="A247" s="37" t="s">
        <v>96</v>
      </c>
      <c r="B247" s="37" t="s">
        <v>696</v>
      </c>
      <c r="C247" s="37" t="s">
        <v>96</v>
      </c>
      <c r="D247" s="37" t="s">
        <v>24</v>
      </c>
      <c r="E247" s="37" t="s">
        <v>28</v>
      </c>
      <c r="F247" s="64">
        <v>26020088</v>
      </c>
      <c r="G247" s="67">
        <v>5</v>
      </c>
      <c r="H247" s="66">
        <v>5</v>
      </c>
      <c r="I247" s="67">
        <v>5</v>
      </c>
      <c r="J247" s="66">
        <v>5</v>
      </c>
      <c r="K247" s="74"/>
      <c r="L247" s="70"/>
      <c r="M247" s="67">
        <v>4</v>
      </c>
      <c r="N247" s="66">
        <v>5</v>
      </c>
      <c r="O247" s="67">
        <v>5</v>
      </c>
      <c r="P247" s="66">
        <v>4</v>
      </c>
      <c r="Q247" s="67">
        <v>19</v>
      </c>
      <c r="R247" s="10">
        <v>19</v>
      </c>
      <c r="S247" s="27">
        <f t="shared" si="14"/>
        <v>19</v>
      </c>
      <c r="T247" s="28">
        <f t="shared" si="15"/>
        <v>0</v>
      </c>
      <c r="U247">
        <f t="shared" si="16"/>
        <v>0</v>
      </c>
      <c r="W247" s="197">
        <v>19</v>
      </c>
    </row>
    <row r="248" spans="1:23" ht="90">
      <c r="A248" s="37" t="s">
        <v>697</v>
      </c>
      <c r="B248" s="37" t="s">
        <v>698</v>
      </c>
      <c r="C248" s="14" t="s">
        <v>46</v>
      </c>
      <c r="D248" s="37" t="s">
        <v>24</v>
      </c>
      <c r="E248" s="37" t="s">
        <v>28</v>
      </c>
      <c r="F248" s="64">
        <v>26056537</v>
      </c>
      <c r="G248" s="67">
        <v>5</v>
      </c>
      <c r="H248" s="66">
        <v>5</v>
      </c>
      <c r="I248" s="67">
        <v>0</v>
      </c>
      <c r="J248" s="66">
        <v>0</v>
      </c>
      <c r="K248" s="70"/>
      <c r="L248" s="70"/>
      <c r="M248" s="67">
        <v>4</v>
      </c>
      <c r="N248" s="66">
        <v>4</v>
      </c>
      <c r="O248" s="67">
        <v>2</v>
      </c>
      <c r="P248" s="66">
        <v>2</v>
      </c>
      <c r="Q248" s="67">
        <v>12</v>
      </c>
      <c r="R248" s="10">
        <v>11</v>
      </c>
      <c r="S248" s="27">
        <f t="shared" si="14"/>
        <v>11.5</v>
      </c>
      <c r="T248" s="28">
        <f t="shared" si="15"/>
        <v>1</v>
      </c>
      <c r="U248">
        <f t="shared" si="16"/>
        <v>0.70710678118654757</v>
      </c>
      <c r="W248" s="197">
        <v>11.5</v>
      </c>
    </row>
    <row r="249" spans="1:23" ht="75">
      <c r="A249" s="37" t="s">
        <v>699</v>
      </c>
      <c r="B249" s="37" t="s">
        <v>700</v>
      </c>
      <c r="C249" s="14" t="s">
        <v>701</v>
      </c>
      <c r="D249" s="37" t="s">
        <v>24</v>
      </c>
      <c r="E249" s="37" t="s">
        <v>28</v>
      </c>
      <c r="F249" s="64">
        <v>26055581</v>
      </c>
      <c r="G249" s="67">
        <v>4</v>
      </c>
      <c r="H249" s="66">
        <v>4</v>
      </c>
      <c r="I249" s="68">
        <v>0</v>
      </c>
      <c r="J249" s="66">
        <v>0</v>
      </c>
      <c r="K249" s="70"/>
      <c r="L249" s="70"/>
      <c r="M249" s="67">
        <v>4</v>
      </c>
      <c r="N249" s="66">
        <v>4</v>
      </c>
      <c r="O249" s="67">
        <v>5</v>
      </c>
      <c r="P249" s="66">
        <v>5</v>
      </c>
      <c r="Q249" s="67">
        <v>13</v>
      </c>
      <c r="R249" s="10">
        <v>13</v>
      </c>
      <c r="S249" s="27">
        <f t="shared" si="14"/>
        <v>13</v>
      </c>
      <c r="T249" s="28">
        <f t="shared" si="15"/>
        <v>0</v>
      </c>
      <c r="U249">
        <f t="shared" si="16"/>
        <v>0</v>
      </c>
      <c r="W249" s="197">
        <v>13</v>
      </c>
    </row>
    <row r="250" spans="1:23" ht="120">
      <c r="A250" s="37" t="s">
        <v>702</v>
      </c>
      <c r="B250" s="37" t="s">
        <v>703</v>
      </c>
      <c r="C250" s="14" t="s">
        <v>704</v>
      </c>
      <c r="D250" s="37" t="s">
        <v>24</v>
      </c>
      <c r="E250" s="37" t="s">
        <v>28</v>
      </c>
      <c r="F250" s="64">
        <v>26054125</v>
      </c>
      <c r="G250" s="67">
        <v>4</v>
      </c>
      <c r="H250" s="66">
        <v>4</v>
      </c>
      <c r="I250" s="67">
        <v>0</v>
      </c>
      <c r="J250" s="66">
        <v>0</v>
      </c>
      <c r="K250" s="70"/>
      <c r="L250" s="70"/>
      <c r="M250" s="67">
        <v>4</v>
      </c>
      <c r="N250" s="66">
        <v>4</v>
      </c>
      <c r="O250" s="67">
        <v>2</v>
      </c>
      <c r="P250" s="66">
        <v>2</v>
      </c>
      <c r="Q250" s="67">
        <v>10</v>
      </c>
      <c r="R250" s="10">
        <v>10</v>
      </c>
      <c r="S250" s="27">
        <f t="shared" si="14"/>
        <v>10</v>
      </c>
      <c r="T250" s="28">
        <f t="shared" si="15"/>
        <v>0</v>
      </c>
      <c r="U250">
        <f t="shared" si="16"/>
        <v>0</v>
      </c>
      <c r="W250" s="197">
        <v>10</v>
      </c>
    </row>
    <row r="251" spans="1:23" ht="105">
      <c r="A251" s="37" t="s">
        <v>705</v>
      </c>
      <c r="B251" s="37" t="s">
        <v>706</v>
      </c>
      <c r="C251" s="14" t="s">
        <v>707</v>
      </c>
      <c r="D251" s="37" t="s">
        <v>24</v>
      </c>
      <c r="E251" s="37" t="s">
        <v>28</v>
      </c>
      <c r="F251" s="64">
        <v>26069169</v>
      </c>
      <c r="G251" s="67">
        <v>4</v>
      </c>
      <c r="H251" s="66">
        <v>4</v>
      </c>
      <c r="I251" s="67">
        <v>0</v>
      </c>
      <c r="J251" s="66">
        <v>1</v>
      </c>
      <c r="K251" s="70"/>
      <c r="L251" s="70"/>
      <c r="M251" s="67">
        <v>4</v>
      </c>
      <c r="N251" s="66">
        <v>4</v>
      </c>
      <c r="O251" s="67">
        <v>4</v>
      </c>
      <c r="P251" s="66">
        <v>4</v>
      </c>
      <c r="Q251" s="67">
        <v>12</v>
      </c>
      <c r="R251" s="10">
        <v>13</v>
      </c>
      <c r="S251" s="27">
        <f t="shared" si="14"/>
        <v>12.5</v>
      </c>
      <c r="T251" s="28">
        <f t="shared" si="15"/>
        <v>1</v>
      </c>
      <c r="U251">
        <f t="shared" si="16"/>
        <v>0.70710678118654757</v>
      </c>
      <c r="W251" s="197">
        <v>12.5</v>
      </c>
    </row>
    <row r="252" spans="1:23" ht="255">
      <c r="A252" s="37" t="s">
        <v>708</v>
      </c>
      <c r="B252" s="37" t="s">
        <v>709</v>
      </c>
      <c r="C252" s="14" t="s">
        <v>48</v>
      </c>
      <c r="D252" s="37" t="s">
        <v>24</v>
      </c>
      <c r="E252" s="37" t="s">
        <v>28</v>
      </c>
      <c r="F252" s="64">
        <v>26077639</v>
      </c>
      <c r="G252" s="67">
        <v>5</v>
      </c>
      <c r="H252" s="66">
        <v>5</v>
      </c>
      <c r="I252" s="67">
        <v>5</v>
      </c>
      <c r="J252" s="66">
        <v>5</v>
      </c>
      <c r="K252" s="70"/>
      <c r="L252" s="70"/>
      <c r="M252" s="67">
        <v>5</v>
      </c>
      <c r="N252" s="66">
        <v>5</v>
      </c>
      <c r="O252" s="67">
        <v>1</v>
      </c>
      <c r="P252" s="66">
        <v>1</v>
      </c>
      <c r="Q252" s="67">
        <v>16</v>
      </c>
      <c r="R252" s="10">
        <v>16</v>
      </c>
      <c r="S252" s="27">
        <f t="shared" si="14"/>
        <v>16</v>
      </c>
      <c r="T252" s="28">
        <f t="shared" si="15"/>
        <v>0</v>
      </c>
      <c r="U252">
        <f t="shared" si="16"/>
        <v>0</v>
      </c>
      <c r="W252" s="197">
        <v>16</v>
      </c>
    </row>
    <row r="253" spans="1:23" ht="60">
      <c r="A253" s="42" t="s">
        <v>711</v>
      </c>
      <c r="B253" s="42" t="s">
        <v>712</v>
      </c>
      <c r="C253" s="14" t="s">
        <v>713</v>
      </c>
      <c r="D253" s="42" t="s">
        <v>24</v>
      </c>
      <c r="E253" s="37" t="s">
        <v>28</v>
      </c>
      <c r="F253" s="64">
        <v>26052448</v>
      </c>
      <c r="G253" s="67">
        <v>5</v>
      </c>
      <c r="H253" s="66">
        <v>5</v>
      </c>
      <c r="I253" s="67">
        <v>0</v>
      </c>
      <c r="J253" s="69">
        <v>0</v>
      </c>
      <c r="K253" s="70"/>
      <c r="L253" s="70"/>
      <c r="M253" s="67">
        <v>4</v>
      </c>
      <c r="N253" s="66">
        <v>5</v>
      </c>
      <c r="O253" s="67">
        <v>3</v>
      </c>
      <c r="P253" s="66">
        <v>4</v>
      </c>
      <c r="Q253" s="67">
        <v>13</v>
      </c>
      <c r="R253" s="10">
        <v>14</v>
      </c>
      <c r="S253" s="27">
        <f t="shared" si="14"/>
        <v>13.5</v>
      </c>
      <c r="T253" s="28">
        <f t="shared" si="15"/>
        <v>1</v>
      </c>
      <c r="U253">
        <f t="shared" si="16"/>
        <v>0.70710678118654757</v>
      </c>
      <c r="W253" s="197">
        <v>13.5</v>
      </c>
    </row>
    <row r="254" spans="1:23" ht="60">
      <c r="A254" s="37" t="s">
        <v>714</v>
      </c>
      <c r="B254" s="14" t="s">
        <v>715</v>
      </c>
      <c r="C254" s="14" t="s">
        <v>716</v>
      </c>
      <c r="D254" s="37" t="s">
        <v>24</v>
      </c>
      <c r="E254" s="37" t="s">
        <v>28</v>
      </c>
      <c r="F254" s="64">
        <v>26065304</v>
      </c>
      <c r="G254" s="67">
        <v>4</v>
      </c>
      <c r="H254" s="66">
        <v>5</v>
      </c>
      <c r="I254" s="67">
        <v>0</v>
      </c>
      <c r="J254" s="66">
        <v>0</v>
      </c>
      <c r="K254" s="70"/>
      <c r="L254" s="70"/>
      <c r="M254" s="67">
        <v>4</v>
      </c>
      <c r="N254" s="66">
        <v>5</v>
      </c>
      <c r="O254" s="67">
        <v>4</v>
      </c>
      <c r="P254" s="66">
        <v>4</v>
      </c>
      <c r="Q254" s="67">
        <v>12</v>
      </c>
      <c r="R254" s="10">
        <v>14</v>
      </c>
      <c r="S254" s="27">
        <f t="shared" si="14"/>
        <v>13</v>
      </c>
      <c r="T254" s="28">
        <f t="shared" si="15"/>
        <v>2</v>
      </c>
      <c r="U254">
        <f t="shared" si="16"/>
        <v>1.4142135623730951</v>
      </c>
      <c r="W254" s="197">
        <v>13</v>
      </c>
    </row>
    <row r="255" spans="1:23" ht="75">
      <c r="A255" s="37" t="s">
        <v>717</v>
      </c>
      <c r="B255" s="14" t="s">
        <v>718</v>
      </c>
      <c r="C255" s="14" t="s">
        <v>719</v>
      </c>
      <c r="D255" s="37" t="s">
        <v>30</v>
      </c>
      <c r="E255" s="37" t="s">
        <v>28</v>
      </c>
      <c r="F255" s="64">
        <v>25681279</v>
      </c>
      <c r="G255" s="67">
        <v>5</v>
      </c>
      <c r="H255" s="66">
        <v>5</v>
      </c>
      <c r="I255" s="67">
        <v>2</v>
      </c>
      <c r="J255" s="66">
        <v>2</v>
      </c>
      <c r="K255" s="70"/>
      <c r="L255" s="70"/>
      <c r="M255" s="67">
        <v>5</v>
      </c>
      <c r="N255" s="66">
        <v>4</v>
      </c>
      <c r="O255" s="67">
        <v>4</v>
      </c>
      <c r="P255" s="66">
        <v>5</v>
      </c>
      <c r="Q255" s="67">
        <v>16</v>
      </c>
      <c r="R255" s="10">
        <v>16</v>
      </c>
      <c r="S255" s="27">
        <f t="shared" si="14"/>
        <v>16</v>
      </c>
      <c r="T255" s="28">
        <f t="shared" si="15"/>
        <v>0</v>
      </c>
      <c r="U255">
        <f t="shared" si="16"/>
        <v>0</v>
      </c>
      <c r="W255" s="197">
        <v>16</v>
      </c>
    </row>
    <row r="256" spans="1:23" ht="135">
      <c r="A256" s="37" t="s">
        <v>720</v>
      </c>
      <c r="B256" s="37" t="s">
        <v>721</v>
      </c>
      <c r="C256" s="37" t="s">
        <v>722</v>
      </c>
      <c r="D256" s="37" t="s">
        <v>24</v>
      </c>
      <c r="E256" s="37" t="s">
        <v>25</v>
      </c>
      <c r="F256" s="75">
        <v>26223284</v>
      </c>
      <c r="G256" s="40"/>
      <c r="H256" s="40"/>
      <c r="I256" s="38">
        <v>3</v>
      </c>
      <c r="J256" s="39">
        <v>3</v>
      </c>
      <c r="K256" s="38">
        <v>4</v>
      </c>
      <c r="L256" s="39">
        <v>4</v>
      </c>
      <c r="M256" s="38">
        <v>4</v>
      </c>
      <c r="N256" s="39">
        <v>5</v>
      </c>
      <c r="O256" s="38">
        <v>4</v>
      </c>
      <c r="P256" s="39">
        <v>5</v>
      </c>
      <c r="Q256" s="9">
        <f>SUM(I256+K256+M256+O256)</f>
        <v>15</v>
      </c>
      <c r="R256" s="9">
        <f>SUM(J256+L256+N256+P256)</f>
        <v>17</v>
      </c>
      <c r="S256" s="27">
        <f t="shared" si="14"/>
        <v>16</v>
      </c>
      <c r="T256" s="28">
        <f t="shared" si="15"/>
        <v>2</v>
      </c>
      <c r="U256">
        <f t="shared" si="16"/>
        <v>1.4142135623730951</v>
      </c>
      <c r="W256" s="197">
        <v>16</v>
      </c>
    </row>
    <row r="257" spans="1:23" ht="225">
      <c r="A257" s="37" t="s">
        <v>723</v>
      </c>
      <c r="B257" s="37" t="s">
        <v>724</v>
      </c>
      <c r="C257" s="37" t="s">
        <v>725</v>
      </c>
      <c r="D257" s="37" t="s">
        <v>24</v>
      </c>
      <c r="E257" s="37" t="s">
        <v>25</v>
      </c>
      <c r="F257" s="76">
        <v>26227404</v>
      </c>
      <c r="G257" s="40"/>
      <c r="H257" s="40"/>
      <c r="I257" s="41">
        <v>2</v>
      </c>
      <c r="J257" s="39">
        <v>3</v>
      </c>
      <c r="K257" s="38">
        <v>5</v>
      </c>
      <c r="L257" s="39">
        <v>2</v>
      </c>
      <c r="M257" s="38">
        <v>3</v>
      </c>
      <c r="N257" s="39">
        <v>4</v>
      </c>
      <c r="O257" s="38">
        <v>2</v>
      </c>
      <c r="P257" s="39">
        <v>2</v>
      </c>
      <c r="Q257" s="9">
        <f t="shared" ref="Q257:R311" si="17">SUM(I257+K257+M257+O257)</f>
        <v>12</v>
      </c>
      <c r="R257" s="9">
        <f t="shared" si="17"/>
        <v>11</v>
      </c>
      <c r="S257" s="27">
        <f t="shared" si="14"/>
        <v>11.5</v>
      </c>
      <c r="T257" s="28">
        <f t="shared" si="15"/>
        <v>1</v>
      </c>
      <c r="U257">
        <f t="shared" si="16"/>
        <v>0.70710678118654757</v>
      </c>
      <c r="W257" s="197">
        <v>11.5</v>
      </c>
    </row>
    <row r="258" spans="1:23" ht="105">
      <c r="A258" s="37" t="s">
        <v>726</v>
      </c>
      <c r="B258" s="37" t="s">
        <v>727</v>
      </c>
      <c r="C258" s="37" t="s">
        <v>728</v>
      </c>
      <c r="D258" s="37" t="s">
        <v>24</v>
      </c>
      <c r="E258" s="37" t="s">
        <v>25</v>
      </c>
      <c r="F258" s="76">
        <v>26247033</v>
      </c>
      <c r="G258" s="40"/>
      <c r="H258" s="40"/>
      <c r="I258" s="38">
        <v>2</v>
      </c>
      <c r="J258" s="39">
        <v>3</v>
      </c>
      <c r="K258" s="38">
        <v>5</v>
      </c>
      <c r="L258" s="39">
        <v>5</v>
      </c>
      <c r="M258" s="38">
        <v>3</v>
      </c>
      <c r="N258" s="39">
        <v>3</v>
      </c>
      <c r="O258" s="38">
        <v>3</v>
      </c>
      <c r="P258" s="39">
        <v>1</v>
      </c>
      <c r="Q258" s="9">
        <f t="shared" si="17"/>
        <v>13</v>
      </c>
      <c r="R258" s="9">
        <f t="shared" si="17"/>
        <v>12</v>
      </c>
      <c r="S258" s="27">
        <f t="shared" si="14"/>
        <v>12.5</v>
      </c>
      <c r="T258" s="28">
        <f t="shared" si="15"/>
        <v>1</v>
      </c>
      <c r="U258">
        <f t="shared" si="16"/>
        <v>0.70710678118654757</v>
      </c>
      <c r="W258" s="197">
        <v>12.5</v>
      </c>
    </row>
    <row r="259" spans="1:23" ht="150">
      <c r="A259" s="37" t="s">
        <v>729</v>
      </c>
      <c r="B259" s="37" t="s">
        <v>730</v>
      </c>
      <c r="C259" s="37" t="s">
        <v>731</v>
      </c>
      <c r="D259" s="37" t="s">
        <v>24</v>
      </c>
      <c r="E259" s="37" t="s">
        <v>25</v>
      </c>
      <c r="F259" s="76">
        <v>26228245</v>
      </c>
      <c r="G259" s="40"/>
      <c r="H259" s="40"/>
      <c r="I259" s="38">
        <v>3</v>
      </c>
      <c r="J259" s="39">
        <v>3</v>
      </c>
      <c r="K259" s="38">
        <v>5</v>
      </c>
      <c r="L259" s="39">
        <v>2</v>
      </c>
      <c r="M259" s="38">
        <v>5</v>
      </c>
      <c r="N259" s="39">
        <v>4</v>
      </c>
      <c r="O259" s="38">
        <v>5</v>
      </c>
      <c r="P259" s="39">
        <v>4</v>
      </c>
      <c r="Q259" s="9">
        <f t="shared" si="17"/>
        <v>18</v>
      </c>
      <c r="R259" s="9">
        <f t="shared" si="17"/>
        <v>13</v>
      </c>
      <c r="S259" s="27">
        <f t="shared" si="14"/>
        <v>15.5</v>
      </c>
      <c r="T259" s="28">
        <f t="shared" si="15"/>
        <v>5</v>
      </c>
      <c r="U259">
        <f t="shared" si="16"/>
        <v>3.5355339059327378</v>
      </c>
      <c r="W259" s="197">
        <v>15.5</v>
      </c>
    </row>
    <row r="260" spans="1:23" ht="195">
      <c r="A260" s="42" t="s">
        <v>732</v>
      </c>
      <c r="B260" s="42" t="s">
        <v>733</v>
      </c>
      <c r="C260" s="42" t="s">
        <v>734</v>
      </c>
      <c r="D260" s="42" t="s">
        <v>24</v>
      </c>
      <c r="E260" s="37" t="s">
        <v>25</v>
      </c>
      <c r="F260" s="76">
        <v>26244042</v>
      </c>
      <c r="G260" s="40"/>
      <c r="H260" s="40"/>
      <c r="I260" s="38">
        <v>5</v>
      </c>
      <c r="J260" s="39">
        <v>5</v>
      </c>
      <c r="K260" s="38">
        <v>5</v>
      </c>
      <c r="L260" s="39">
        <v>3</v>
      </c>
      <c r="M260" s="38">
        <v>3</v>
      </c>
      <c r="N260" s="39">
        <v>3</v>
      </c>
      <c r="O260" s="38">
        <v>2</v>
      </c>
      <c r="P260" s="39">
        <v>3</v>
      </c>
      <c r="Q260" s="9">
        <f t="shared" si="17"/>
        <v>15</v>
      </c>
      <c r="R260" s="9">
        <f t="shared" si="17"/>
        <v>14</v>
      </c>
      <c r="S260" s="27">
        <f t="shared" si="14"/>
        <v>14.5</v>
      </c>
      <c r="T260" s="28">
        <f t="shared" si="15"/>
        <v>1</v>
      </c>
      <c r="U260">
        <f t="shared" si="16"/>
        <v>0.70710678118654757</v>
      </c>
      <c r="W260" s="197">
        <v>14.5</v>
      </c>
    </row>
    <row r="261" spans="1:23" ht="165">
      <c r="A261" s="37" t="s">
        <v>736</v>
      </c>
      <c r="B261" s="37" t="s">
        <v>737</v>
      </c>
      <c r="C261" s="37" t="s">
        <v>738</v>
      </c>
      <c r="D261" s="37" t="s">
        <v>24</v>
      </c>
      <c r="E261" s="37" t="s">
        <v>25</v>
      </c>
      <c r="F261" s="76">
        <v>26229201</v>
      </c>
      <c r="G261" s="40"/>
      <c r="H261" s="40"/>
      <c r="I261" s="38">
        <v>3</v>
      </c>
      <c r="J261" s="43">
        <v>3</v>
      </c>
      <c r="K261" s="38">
        <v>5</v>
      </c>
      <c r="L261" s="39">
        <v>4</v>
      </c>
      <c r="M261" s="38">
        <v>1</v>
      </c>
      <c r="N261" s="39">
        <v>2</v>
      </c>
      <c r="O261" s="38">
        <v>1</v>
      </c>
      <c r="P261" s="39">
        <v>1</v>
      </c>
      <c r="Q261" s="9">
        <f t="shared" si="17"/>
        <v>10</v>
      </c>
      <c r="R261" s="9">
        <f t="shared" si="17"/>
        <v>10</v>
      </c>
      <c r="S261" s="27">
        <f t="shared" si="14"/>
        <v>10</v>
      </c>
      <c r="T261" s="28">
        <f t="shared" si="15"/>
        <v>0</v>
      </c>
      <c r="U261">
        <f t="shared" si="16"/>
        <v>0</v>
      </c>
      <c r="W261" s="197">
        <v>10</v>
      </c>
    </row>
    <row r="262" spans="1:23" ht="165">
      <c r="A262" s="37" t="s">
        <v>739</v>
      </c>
      <c r="B262" s="37" t="s">
        <v>740</v>
      </c>
      <c r="C262" s="37" t="s">
        <v>741</v>
      </c>
      <c r="D262" s="37" t="s">
        <v>30</v>
      </c>
      <c r="E262" s="37" t="s">
        <v>25</v>
      </c>
      <c r="F262" s="76">
        <v>26231444</v>
      </c>
      <c r="G262" s="40"/>
      <c r="H262" s="40"/>
      <c r="I262" s="38">
        <v>3</v>
      </c>
      <c r="J262" s="39">
        <v>3</v>
      </c>
      <c r="K262" s="38">
        <v>4</v>
      </c>
      <c r="L262" s="39">
        <v>5</v>
      </c>
      <c r="M262" s="38">
        <v>1</v>
      </c>
      <c r="N262" s="39">
        <v>2</v>
      </c>
      <c r="O262" s="38">
        <v>1</v>
      </c>
      <c r="P262" s="39">
        <v>3</v>
      </c>
      <c r="Q262" s="9">
        <f t="shared" si="17"/>
        <v>9</v>
      </c>
      <c r="R262" s="9">
        <f t="shared" si="17"/>
        <v>13</v>
      </c>
      <c r="S262" s="27">
        <f t="shared" si="14"/>
        <v>11</v>
      </c>
      <c r="T262" s="28">
        <f t="shared" si="15"/>
        <v>4</v>
      </c>
      <c r="U262">
        <f t="shared" si="16"/>
        <v>2.8284271247461903</v>
      </c>
      <c r="W262" s="197">
        <v>11</v>
      </c>
    </row>
    <row r="263" spans="1:23" ht="225">
      <c r="A263" s="37" t="s">
        <v>742</v>
      </c>
      <c r="B263" s="37" t="s">
        <v>743</v>
      </c>
      <c r="C263" s="37" t="s">
        <v>744</v>
      </c>
      <c r="D263" s="37" t="s">
        <v>30</v>
      </c>
      <c r="E263" s="37" t="s">
        <v>25</v>
      </c>
      <c r="F263" s="76">
        <v>26246114</v>
      </c>
      <c r="G263" s="40"/>
      <c r="H263" s="40"/>
      <c r="I263" s="38">
        <v>3</v>
      </c>
      <c r="J263" s="39">
        <v>3</v>
      </c>
      <c r="K263" s="38">
        <v>4</v>
      </c>
      <c r="L263" s="39">
        <v>3</v>
      </c>
      <c r="M263" s="38">
        <v>5</v>
      </c>
      <c r="N263" s="39">
        <v>4</v>
      </c>
      <c r="O263" s="38">
        <v>3</v>
      </c>
      <c r="P263" s="39">
        <v>1</v>
      </c>
      <c r="Q263" s="9">
        <f t="shared" si="17"/>
        <v>15</v>
      </c>
      <c r="R263" s="9">
        <f t="shared" si="17"/>
        <v>11</v>
      </c>
      <c r="S263" s="27">
        <f t="shared" si="14"/>
        <v>13</v>
      </c>
      <c r="T263" s="28">
        <f t="shared" si="15"/>
        <v>4</v>
      </c>
      <c r="U263">
        <f t="shared" si="16"/>
        <v>2.8284271247461903</v>
      </c>
      <c r="W263" s="197">
        <v>13</v>
      </c>
    </row>
    <row r="264" spans="1:23" ht="195">
      <c r="A264" s="37" t="s">
        <v>745</v>
      </c>
      <c r="B264" s="37" t="s">
        <v>746</v>
      </c>
      <c r="C264" s="37" t="s">
        <v>747</v>
      </c>
      <c r="D264" s="37" t="s">
        <v>24</v>
      </c>
      <c r="E264" s="37" t="s">
        <v>25</v>
      </c>
      <c r="F264" s="76">
        <v>26234891</v>
      </c>
      <c r="G264" s="40"/>
      <c r="H264" s="40"/>
      <c r="I264" s="38">
        <v>3</v>
      </c>
      <c r="J264" s="39">
        <v>3</v>
      </c>
      <c r="K264" s="38">
        <v>5</v>
      </c>
      <c r="L264" s="39">
        <v>4</v>
      </c>
      <c r="M264" s="38">
        <v>4</v>
      </c>
      <c r="N264" s="39">
        <v>5</v>
      </c>
      <c r="O264" s="38">
        <v>4</v>
      </c>
      <c r="P264" s="39">
        <v>1</v>
      </c>
      <c r="Q264" s="9">
        <f t="shared" si="17"/>
        <v>16</v>
      </c>
      <c r="R264" s="9">
        <f t="shared" si="17"/>
        <v>13</v>
      </c>
      <c r="S264" s="27">
        <f t="shared" si="14"/>
        <v>14.5</v>
      </c>
      <c r="T264" s="28">
        <f t="shared" si="15"/>
        <v>3</v>
      </c>
      <c r="U264">
        <f t="shared" si="16"/>
        <v>2.1213203435596424</v>
      </c>
      <c r="W264" s="197">
        <v>14.5</v>
      </c>
    </row>
    <row r="265" spans="1:23" ht="169">
      <c r="A265" s="76" t="s">
        <v>748</v>
      </c>
      <c r="B265" s="77" t="s">
        <v>749</v>
      </c>
      <c r="C265" s="77" t="s">
        <v>750</v>
      </c>
      <c r="D265" s="77" t="s">
        <v>30</v>
      </c>
      <c r="E265" s="77" t="s">
        <v>25</v>
      </c>
      <c r="F265" s="76">
        <v>26207148</v>
      </c>
      <c r="G265" s="79"/>
      <c r="H265" s="79"/>
      <c r="I265" s="78">
        <v>1</v>
      </c>
      <c r="J265" s="80">
        <v>1</v>
      </c>
      <c r="K265" s="78">
        <v>4</v>
      </c>
      <c r="L265" s="80">
        <v>2</v>
      </c>
      <c r="M265" s="78">
        <v>1</v>
      </c>
      <c r="N265" s="80">
        <v>4</v>
      </c>
      <c r="O265" s="78">
        <v>2</v>
      </c>
      <c r="P265" s="80">
        <v>2</v>
      </c>
      <c r="Q265" s="9">
        <f t="shared" si="17"/>
        <v>8</v>
      </c>
      <c r="R265" s="9">
        <f t="shared" si="17"/>
        <v>9</v>
      </c>
      <c r="S265" s="27">
        <f t="shared" si="14"/>
        <v>8.5</v>
      </c>
      <c r="T265" s="28">
        <f t="shared" si="15"/>
        <v>1</v>
      </c>
      <c r="U265">
        <f t="shared" si="16"/>
        <v>0.70710678118654757</v>
      </c>
      <c r="W265" s="197">
        <v>8.5</v>
      </c>
    </row>
    <row r="266" spans="1:23" ht="225">
      <c r="A266" s="42" t="s">
        <v>751</v>
      </c>
      <c r="B266" s="42" t="s">
        <v>752</v>
      </c>
      <c r="C266" s="42" t="s">
        <v>750</v>
      </c>
      <c r="D266" s="42" t="s">
        <v>30</v>
      </c>
      <c r="E266" s="37" t="s">
        <v>25</v>
      </c>
      <c r="F266" s="76">
        <v>26207149</v>
      </c>
      <c r="G266" s="40"/>
      <c r="H266" s="40"/>
      <c r="I266" s="38">
        <v>5</v>
      </c>
      <c r="J266" s="39">
        <v>3</v>
      </c>
      <c r="K266" s="38">
        <v>5</v>
      </c>
      <c r="L266" s="39">
        <v>4</v>
      </c>
      <c r="M266" s="38">
        <v>5</v>
      </c>
      <c r="N266" s="39">
        <v>3</v>
      </c>
      <c r="O266" s="38">
        <v>5</v>
      </c>
      <c r="P266" s="39">
        <v>3</v>
      </c>
      <c r="Q266" s="9">
        <f t="shared" si="17"/>
        <v>20</v>
      </c>
      <c r="R266" s="9">
        <f t="shared" si="17"/>
        <v>13</v>
      </c>
      <c r="S266" s="27">
        <f t="shared" si="14"/>
        <v>16.5</v>
      </c>
      <c r="T266" s="28">
        <f t="shared" si="15"/>
        <v>7</v>
      </c>
      <c r="U266">
        <f t="shared" si="16"/>
        <v>4.9497474683058327</v>
      </c>
      <c r="V266">
        <v>18</v>
      </c>
      <c r="W266" s="198">
        <v>11.5</v>
      </c>
    </row>
    <row r="267" spans="1:23" ht="195">
      <c r="A267" s="37" t="s">
        <v>753</v>
      </c>
      <c r="B267" s="37" t="s">
        <v>754</v>
      </c>
      <c r="C267" s="37" t="s">
        <v>755</v>
      </c>
      <c r="D267" s="37" t="s">
        <v>24</v>
      </c>
      <c r="E267" s="37" t="s">
        <v>25</v>
      </c>
      <c r="F267" s="76">
        <v>26205670</v>
      </c>
      <c r="G267" s="40"/>
      <c r="H267" s="40"/>
      <c r="I267" s="38">
        <v>3</v>
      </c>
      <c r="J267" s="39">
        <v>3</v>
      </c>
      <c r="K267" s="38">
        <v>5</v>
      </c>
      <c r="L267" s="39">
        <v>5</v>
      </c>
      <c r="M267" s="38">
        <v>2</v>
      </c>
      <c r="N267" s="39">
        <v>2</v>
      </c>
      <c r="O267" s="38">
        <v>2</v>
      </c>
      <c r="P267" s="39">
        <v>3</v>
      </c>
      <c r="Q267" s="9">
        <f t="shared" si="17"/>
        <v>12</v>
      </c>
      <c r="R267" s="9">
        <f t="shared" si="17"/>
        <v>13</v>
      </c>
      <c r="S267" s="27">
        <f t="shared" si="14"/>
        <v>12.5</v>
      </c>
      <c r="T267" s="28">
        <f t="shared" si="15"/>
        <v>1</v>
      </c>
      <c r="U267">
        <f t="shared" si="16"/>
        <v>0.70710678118654757</v>
      </c>
      <c r="W267" s="197">
        <v>12.5</v>
      </c>
    </row>
    <row r="268" spans="1:23" ht="150">
      <c r="A268" s="37" t="s">
        <v>756</v>
      </c>
      <c r="B268" s="37" t="s">
        <v>757</v>
      </c>
      <c r="C268" s="37" t="s">
        <v>758</v>
      </c>
      <c r="D268" s="37" t="s">
        <v>24</v>
      </c>
      <c r="E268" s="37" t="s">
        <v>25</v>
      </c>
      <c r="F268" s="76">
        <v>26230672</v>
      </c>
      <c r="G268" s="40"/>
      <c r="H268" s="40"/>
      <c r="I268" s="38">
        <v>3</v>
      </c>
      <c r="J268" s="39">
        <v>3</v>
      </c>
      <c r="K268" s="38">
        <v>5</v>
      </c>
      <c r="L268" s="39">
        <v>5</v>
      </c>
      <c r="M268" s="38">
        <v>5</v>
      </c>
      <c r="N268" s="39">
        <v>4</v>
      </c>
      <c r="O268" s="38">
        <v>4</v>
      </c>
      <c r="P268" s="39">
        <v>2</v>
      </c>
      <c r="Q268" s="9">
        <f t="shared" si="17"/>
        <v>17</v>
      </c>
      <c r="R268" s="9">
        <f t="shared" si="17"/>
        <v>14</v>
      </c>
      <c r="S268" s="27">
        <f t="shared" si="14"/>
        <v>15.5</v>
      </c>
      <c r="T268" s="28">
        <f t="shared" si="15"/>
        <v>3</v>
      </c>
      <c r="U268">
        <f t="shared" si="16"/>
        <v>2.1213203435596424</v>
      </c>
      <c r="W268" s="197">
        <v>15.5</v>
      </c>
    </row>
    <row r="269" spans="1:23" ht="314">
      <c r="A269" s="37" t="s">
        <v>759</v>
      </c>
      <c r="B269" s="37" t="s">
        <v>760</v>
      </c>
      <c r="C269" s="37" t="s">
        <v>761</v>
      </c>
      <c r="D269" s="37" t="s">
        <v>24</v>
      </c>
      <c r="E269" s="37" t="s">
        <v>25</v>
      </c>
      <c r="F269" s="76">
        <v>26239625</v>
      </c>
      <c r="G269" s="40"/>
      <c r="H269" s="40"/>
      <c r="I269" s="38">
        <v>3</v>
      </c>
      <c r="J269" s="39">
        <v>3</v>
      </c>
      <c r="K269" s="38">
        <v>5</v>
      </c>
      <c r="L269" s="39">
        <v>4</v>
      </c>
      <c r="M269" s="38">
        <v>3</v>
      </c>
      <c r="N269" s="39">
        <v>2</v>
      </c>
      <c r="O269" s="38">
        <v>3</v>
      </c>
      <c r="P269" s="39">
        <v>2</v>
      </c>
      <c r="Q269" s="9">
        <f t="shared" si="17"/>
        <v>14</v>
      </c>
      <c r="R269" s="9">
        <f t="shared" si="17"/>
        <v>11</v>
      </c>
      <c r="S269" s="27">
        <f t="shared" si="14"/>
        <v>12.5</v>
      </c>
      <c r="T269" s="28">
        <f t="shared" si="15"/>
        <v>3</v>
      </c>
      <c r="U269">
        <f t="shared" si="16"/>
        <v>2.1213203435596424</v>
      </c>
      <c r="W269" s="197">
        <v>12.5</v>
      </c>
    </row>
    <row r="270" spans="1:23" ht="195">
      <c r="A270" s="37" t="s">
        <v>763</v>
      </c>
      <c r="B270" s="37" t="s">
        <v>764</v>
      </c>
      <c r="C270" s="37" t="s">
        <v>765</v>
      </c>
      <c r="D270" s="37" t="s">
        <v>30</v>
      </c>
      <c r="E270" s="37" t="s">
        <v>25</v>
      </c>
      <c r="F270" s="76">
        <v>26206373</v>
      </c>
      <c r="G270" s="44"/>
      <c r="H270" s="40"/>
      <c r="I270" s="45">
        <v>2</v>
      </c>
      <c r="J270" s="39">
        <v>3</v>
      </c>
      <c r="K270" s="45">
        <v>2</v>
      </c>
      <c r="L270" s="39">
        <v>4</v>
      </c>
      <c r="M270" s="45">
        <v>3</v>
      </c>
      <c r="N270" s="39">
        <v>4</v>
      </c>
      <c r="O270" s="45">
        <v>2</v>
      </c>
      <c r="P270" s="39">
        <v>4</v>
      </c>
      <c r="Q270" s="9">
        <f t="shared" si="17"/>
        <v>9</v>
      </c>
      <c r="R270" s="9">
        <f t="shared" si="17"/>
        <v>15</v>
      </c>
      <c r="S270" s="27">
        <f t="shared" si="14"/>
        <v>12</v>
      </c>
      <c r="T270" s="28">
        <f t="shared" si="15"/>
        <v>6</v>
      </c>
      <c r="U270">
        <f t="shared" si="16"/>
        <v>4.2426406871192848</v>
      </c>
      <c r="W270" s="197">
        <v>12</v>
      </c>
    </row>
    <row r="271" spans="1:23" ht="135">
      <c r="A271" s="37" t="s">
        <v>766</v>
      </c>
      <c r="B271" s="37" t="s">
        <v>767</v>
      </c>
      <c r="C271" s="37" t="s">
        <v>768</v>
      </c>
      <c r="D271" s="37" t="s">
        <v>24</v>
      </c>
      <c r="E271" s="37" t="s">
        <v>25</v>
      </c>
      <c r="F271" s="76">
        <v>26246698</v>
      </c>
      <c r="G271" s="40"/>
      <c r="H271" s="40"/>
      <c r="I271" s="38">
        <v>2</v>
      </c>
      <c r="J271" s="39">
        <v>3</v>
      </c>
      <c r="K271" s="38">
        <v>2</v>
      </c>
      <c r="L271" s="39">
        <v>1</v>
      </c>
      <c r="M271" s="38">
        <v>1</v>
      </c>
      <c r="N271" s="39">
        <v>1</v>
      </c>
      <c r="O271" s="38">
        <v>1</v>
      </c>
      <c r="P271" s="39">
        <v>2</v>
      </c>
      <c r="Q271" s="9">
        <f t="shared" si="17"/>
        <v>6</v>
      </c>
      <c r="R271" s="9">
        <f t="shared" si="17"/>
        <v>7</v>
      </c>
      <c r="S271" s="27">
        <f t="shared" si="14"/>
        <v>6.5</v>
      </c>
      <c r="T271" s="28">
        <f t="shared" si="15"/>
        <v>1</v>
      </c>
      <c r="U271">
        <f t="shared" si="16"/>
        <v>0.70710678118654757</v>
      </c>
      <c r="W271" s="197">
        <v>6.5</v>
      </c>
    </row>
    <row r="272" spans="1:23" ht="75">
      <c r="A272" s="37" t="s">
        <v>769</v>
      </c>
      <c r="B272" s="37" t="s">
        <v>770</v>
      </c>
      <c r="C272" s="37" t="s">
        <v>771</v>
      </c>
      <c r="D272" s="37" t="s">
        <v>30</v>
      </c>
      <c r="E272" s="37" t="s">
        <v>25</v>
      </c>
      <c r="F272" s="16">
        <v>26322298</v>
      </c>
      <c r="G272" s="40"/>
      <c r="H272" s="40"/>
      <c r="I272" s="38">
        <v>3</v>
      </c>
      <c r="J272" s="39">
        <v>1</v>
      </c>
      <c r="K272" s="38">
        <v>2</v>
      </c>
      <c r="L272" s="39">
        <v>5</v>
      </c>
      <c r="M272" s="38">
        <v>4</v>
      </c>
      <c r="N272" s="39">
        <v>1</v>
      </c>
      <c r="O272" s="38">
        <v>1</v>
      </c>
      <c r="P272" s="39">
        <v>1</v>
      </c>
      <c r="Q272" s="9">
        <f t="shared" si="17"/>
        <v>10</v>
      </c>
      <c r="R272" s="9">
        <f t="shared" si="17"/>
        <v>8</v>
      </c>
      <c r="S272" s="27">
        <f t="shared" si="14"/>
        <v>9</v>
      </c>
      <c r="T272" s="28">
        <f t="shared" si="15"/>
        <v>2</v>
      </c>
      <c r="U272">
        <f t="shared" si="16"/>
        <v>1.4142135623730951</v>
      </c>
      <c r="W272" s="197">
        <v>9</v>
      </c>
    </row>
    <row r="273" spans="1:23" ht="180">
      <c r="A273" s="37" t="s">
        <v>772</v>
      </c>
      <c r="B273" s="37" t="s">
        <v>773</v>
      </c>
      <c r="C273" s="37" t="s">
        <v>774</v>
      </c>
      <c r="D273" s="37" t="s">
        <v>29</v>
      </c>
      <c r="E273" s="37" t="s">
        <v>25</v>
      </c>
      <c r="F273" s="16">
        <v>26321189</v>
      </c>
      <c r="G273" s="40"/>
      <c r="H273" s="40"/>
      <c r="I273" s="38">
        <v>3</v>
      </c>
      <c r="J273" s="39">
        <v>3</v>
      </c>
      <c r="K273" s="38">
        <v>2</v>
      </c>
      <c r="L273" s="39">
        <v>5</v>
      </c>
      <c r="M273" s="38">
        <v>5</v>
      </c>
      <c r="N273" s="39">
        <v>5</v>
      </c>
      <c r="O273" s="38">
        <v>3</v>
      </c>
      <c r="P273" s="39">
        <v>5</v>
      </c>
      <c r="Q273" s="9">
        <f t="shared" si="17"/>
        <v>13</v>
      </c>
      <c r="R273" s="9">
        <f t="shared" si="17"/>
        <v>18</v>
      </c>
      <c r="S273" s="27">
        <f t="shared" si="14"/>
        <v>15.5</v>
      </c>
      <c r="T273" s="28">
        <f t="shared" si="15"/>
        <v>5</v>
      </c>
      <c r="U273">
        <f t="shared" si="16"/>
        <v>3.5355339059327378</v>
      </c>
      <c r="W273" s="197">
        <v>15.5</v>
      </c>
    </row>
    <row r="274" spans="1:23" ht="210">
      <c r="A274" s="37" t="s">
        <v>775</v>
      </c>
      <c r="B274" s="37" t="s">
        <v>776</v>
      </c>
      <c r="C274" s="37" t="s">
        <v>777</v>
      </c>
      <c r="D274" s="37" t="s">
        <v>29</v>
      </c>
      <c r="E274" s="37" t="s">
        <v>25</v>
      </c>
      <c r="F274" s="16">
        <v>26334286</v>
      </c>
      <c r="G274" s="40"/>
      <c r="H274" s="40"/>
      <c r="I274" s="38">
        <v>3</v>
      </c>
      <c r="J274" s="39">
        <v>3</v>
      </c>
      <c r="K274" s="38">
        <v>5</v>
      </c>
      <c r="L274" s="39">
        <v>5</v>
      </c>
      <c r="M274" s="38">
        <v>4</v>
      </c>
      <c r="N274" s="39">
        <v>1</v>
      </c>
      <c r="O274" s="38">
        <v>3</v>
      </c>
      <c r="P274" s="39">
        <v>2</v>
      </c>
      <c r="Q274" s="9">
        <f t="shared" si="17"/>
        <v>15</v>
      </c>
      <c r="R274" s="9">
        <f t="shared" si="17"/>
        <v>11</v>
      </c>
      <c r="S274" s="27">
        <f t="shared" si="14"/>
        <v>13</v>
      </c>
      <c r="T274" s="28">
        <f t="shared" si="15"/>
        <v>4</v>
      </c>
      <c r="U274">
        <f t="shared" si="16"/>
        <v>2.8284271247461903</v>
      </c>
      <c r="W274" s="197">
        <v>13</v>
      </c>
    </row>
    <row r="275" spans="1:23" ht="300">
      <c r="A275" s="37" t="s">
        <v>735</v>
      </c>
      <c r="B275" s="37" t="s">
        <v>778</v>
      </c>
      <c r="C275" s="37" t="s">
        <v>779</v>
      </c>
      <c r="D275" s="37" t="s">
        <v>24</v>
      </c>
      <c r="E275" s="37" t="s">
        <v>25</v>
      </c>
      <c r="F275" s="16">
        <v>26374802</v>
      </c>
      <c r="G275" s="40"/>
      <c r="H275" s="40"/>
      <c r="I275" s="38">
        <v>3</v>
      </c>
      <c r="J275" s="39">
        <v>5</v>
      </c>
      <c r="K275" s="38">
        <v>5</v>
      </c>
      <c r="L275" s="39">
        <v>5</v>
      </c>
      <c r="M275" s="38">
        <v>4</v>
      </c>
      <c r="N275" s="39">
        <v>5</v>
      </c>
      <c r="O275" s="38">
        <v>4</v>
      </c>
      <c r="P275" s="39">
        <v>2</v>
      </c>
      <c r="Q275" s="9">
        <f t="shared" si="17"/>
        <v>16</v>
      </c>
      <c r="R275" s="9">
        <f t="shared" si="17"/>
        <v>17</v>
      </c>
      <c r="S275" s="27">
        <f t="shared" si="14"/>
        <v>16.5</v>
      </c>
      <c r="T275" s="28">
        <f t="shared" si="15"/>
        <v>1</v>
      </c>
      <c r="U275">
        <f t="shared" si="16"/>
        <v>0.70710678118654757</v>
      </c>
      <c r="W275" s="197">
        <v>16.5</v>
      </c>
    </row>
    <row r="276" spans="1:23" ht="240">
      <c r="A276" s="37" t="s">
        <v>780</v>
      </c>
      <c r="B276" s="42" t="s">
        <v>781</v>
      </c>
      <c r="C276" s="42" t="s">
        <v>88</v>
      </c>
      <c r="D276" s="42" t="s">
        <v>29</v>
      </c>
      <c r="E276" s="37" t="s">
        <v>25</v>
      </c>
      <c r="F276" s="16">
        <v>25665093</v>
      </c>
      <c r="G276" s="40"/>
      <c r="H276" s="40"/>
      <c r="I276" s="38">
        <v>3</v>
      </c>
      <c r="J276" s="39">
        <v>3</v>
      </c>
      <c r="K276" s="38">
        <v>3</v>
      </c>
      <c r="L276" s="39">
        <v>3</v>
      </c>
      <c r="M276" s="38">
        <v>4</v>
      </c>
      <c r="N276" s="39">
        <v>2</v>
      </c>
      <c r="O276" s="38">
        <v>1</v>
      </c>
      <c r="P276" s="39">
        <v>3</v>
      </c>
      <c r="Q276" s="9">
        <f t="shared" si="17"/>
        <v>11</v>
      </c>
      <c r="R276" s="9">
        <f t="shared" si="17"/>
        <v>11</v>
      </c>
      <c r="S276" s="27">
        <f t="shared" si="14"/>
        <v>11</v>
      </c>
      <c r="T276" s="28">
        <f t="shared" si="15"/>
        <v>0</v>
      </c>
      <c r="U276">
        <f t="shared" si="16"/>
        <v>0</v>
      </c>
      <c r="W276" s="197">
        <v>11</v>
      </c>
    </row>
    <row r="277" spans="1:23" ht="210">
      <c r="A277" s="37" t="s">
        <v>782</v>
      </c>
      <c r="B277" s="37" t="s">
        <v>783</v>
      </c>
      <c r="C277" s="37" t="s">
        <v>88</v>
      </c>
      <c r="D277" s="37" t="s">
        <v>24</v>
      </c>
      <c r="E277" s="37" t="s">
        <v>25</v>
      </c>
      <c r="F277" s="16">
        <v>25783806</v>
      </c>
      <c r="G277" s="40"/>
      <c r="H277" s="40"/>
      <c r="I277" s="38">
        <v>3</v>
      </c>
      <c r="J277" s="39">
        <v>3</v>
      </c>
      <c r="K277" s="38">
        <v>4</v>
      </c>
      <c r="L277" s="39">
        <v>3</v>
      </c>
      <c r="M277" s="38">
        <v>2</v>
      </c>
      <c r="N277" s="39">
        <v>1</v>
      </c>
      <c r="O277" s="38">
        <v>2</v>
      </c>
      <c r="P277" s="39">
        <v>1</v>
      </c>
      <c r="Q277" s="9">
        <f t="shared" si="17"/>
        <v>11</v>
      </c>
      <c r="R277" s="9">
        <f t="shared" si="17"/>
        <v>8</v>
      </c>
      <c r="S277" s="27">
        <f t="shared" si="14"/>
        <v>9.5</v>
      </c>
      <c r="T277" s="28">
        <f t="shared" si="15"/>
        <v>3</v>
      </c>
      <c r="U277">
        <f t="shared" si="16"/>
        <v>2.1213203435596424</v>
      </c>
      <c r="W277" s="197">
        <v>9.5</v>
      </c>
    </row>
    <row r="278" spans="1:23" ht="150">
      <c r="A278" s="37" t="s">
        <v>784</v>
      </c>
      <c r="B278" s="37" t="s">
        <v>785</v>
      </c>
      <c r="C278" s="37" t="s">
        <v>771</v>
      </c>
      <c r="D278" s="37" t="s">
        <v>29</v>
      </c>
      <c r="E278" s="37" t="s">
        <v>25</v>
      </c>
      <c r="F278" s="16">
        <v>26347857</v>
      </c>
      <c r="G278" s="40"/>
      <c r="H278" s="40"/>
      <c r="I278" s="38">
        <v>3</v>
      </c>
      <c r="J278" s="39">
        <v>0</v>
      </c>
      <c r="K278" s="38">
        <v>2</v>
      </c>
      <c r="L278" s="39">
        <v>1</v>
      </c>
      <c r="M278" s="38">
        <v>4</v>
      </c>
      <c r="N278" s="39">
        <v>5</v>
      </c>
      <c r="O278" s="38">
        <v>2</v>
      </c>
      <c r="P278" s="39">
        <v>1</v>
      </c>
      <c r="Q278" s="9">
        <f t="shared" si="17"/>
        <v>11</v>
      </c>
      <c r="R278" s="9">
        <f t="shared" si="17"/>
        <v>7</v>
      </c>
      <c r="S278" s="27">
        <f t="shared" si="14"/>
        <v>9</v>
      </c>
      <c r="T278" s="28">
        <f t="shared" si="15"/>
        <v>4</v>
      </c>
      <c r="U278">
        <f t="shared" si="16"/>
        <v>2.8284271247461903</v>
      </c>
      <c r="W278" s="197">
        <v>9</v>
      </c>
    </row>
    <row r="279" spans="1:23" ht="210">
      <c r="A279" s="37" t="s">
        <v>786</v>
      </c>
      <c r="B279" s="10" t="s">
        <v>787</v>
      </c>
      <c r="C279" s="10" t="s">
        <v>788</v>
      </c>
      <c r="D279" s="10" t="s">
        <v>24</v>
      </c>
      <c r="E279" s="10" t="s">
        <v>25</v>
      </c>
      <c r="F279" s="16">
        <v>26205164</v>
      </c>
      <c r="G279" s="40"/>
      <c r="H279" s="40"/>
      <c r="I279" s="81">
        <v>3</v>
      </c>
      <c r="J279" s="39">
        <v>3</v>
      </c>
      <c r="K279" s="81">
        <v>4</v>
      </c>
      <c r="L279" s="39">
        <v>5</v>
      </c>
      <c r="M279" s="81">
        <v>4</v>
      </c>
      <c r="N279" s="39">
        <v>5</v>
      </c>
      <c r="O279" s="81">
        <v>1</v>
      </c>
      <c r="P279" s="39">
        <v>2</v>
      </c>
      <c r="Q279" s="9">
        <f t="shared" si="17"/>
        <v>12</v>
      </c>
      <c r="R279" s="9">
        <f t="shared" si="17"/>
        <v>15</v>
      </c>
      <c r="S279" s="27">
        <f t="shared" si="14"/>
        <v>13.5</v>
      </c>
      <c r="T279" s="28">
        <f t="shared" si="15"/>
        <v>3</v>
      </c>
      <c r="U279">
        <f t="shared" si="16"/>
        <v>2.1213203435596424</v>
      </c>
      <c r="W279" s="197">
        <v>13.5</v>
      </c>
    </row>
    <row r="280" spans="1:23" ht="314">
      <c r="A280" s="37" t="s">
        <v>789</v>
      </c>
      <c r="B280" s="10" t="s">
        <v>790</v>
      </c>
      <c r="C280" s="10" t="s">
        <v>88</v>
      </c>
      <c r="D280" s="10" t="s">
        <v>29</v>
      </c>
      <c r="E280" s="10" t="s">
        <v>25</v>
      </c>
      <c r="F280" s="16">
        <v>25723591</v>
      </c>
      <c r="G280" s="40"/>
      <c r="H280" s="40"/>
      <c r="I280" s="82">
        <v>3</v>
      </c>
      <c r="J280" s="39">
        <v>3</v>
      </c>
      <c r="K280" s="82">
        <v>3</v>
      </c>
      <c r="L280" s="39">
        <v>5</v>
      </c>
      <c r="M280" s="82">
        <v>3</v>
      </c>
      <c r="N280" s="39">
        <v>1</v>
      </c>
      <c r="O280" s="82">
        <v>1</v>
      </c>
      <c r="P280" s="39">
        <v>1</v>
      </c>
      <c r="Q280" s="9">
        <f t="shared" si="17"/>
        <v>10</v>
      </c>
      <c r="R280" s="9">
        <f t="shared" si="17"/>
        <v>10</v>
      </c>
      <c r="S280" s="27">
        <f t="shared" si="14"/>
        <v>10</v>
      </c>
      <c r="T280" s="28">
        <f t="shared" si="15"/>
        <v>0</v>
      </c>
      <c r="U280">
        <f t="shared" si="16"/>
        <v>0</v>
      </c>
      <c r="W280" s="197">
        <v>10</v>
      </c>
    </row>
    <row r="281" spans="1:23" ht="210">
      <c r="A281" s="37" t="s">
        <v>791</v>
      </c>
      <c r="B281" s="37" t="s">
        <v>792</v>
      </c>
      <c r="C281" s="37" t="s">
        <v>793</v>
      </c>
      <c r="D281" s="37" t="s">
        <v>24</v>
      </c>
      <c r="E281" s="37" t="s">
        <v>25</v>
      </c>
      <c r="F281" s="37">
        <v>24927975</v>
      </c>
      <c r="G281" s="40"/>
      <c r="H281" s="40"/>
      <c r="I281" s="38">
        <v>2</v>
      </c>
      <c r="J281" s="39">
        <v>3</v>
      </c>
      <c r="K281" s="38">
        <v>5</v>
      </c>
      <c r="L281" s="39">
        <v>4</v>
      </c>
      <c r="M281" s="38">
        <v>4</v>
      </c>
      <c r="N281" s="9">
        <v>4</v>
      </c>
      <c r="O281" s="38">
        <v>4</v>
      </c>
      <c r="P281" s="39">
        <v>3</v>
      </c>
      <c r="Q281" s="9">
        <f t="shared" si="17"/>
        <v>15</v>
      </c>
      <c r="R281" s="9">
        <f t="shared" si="17"/>
        <v>14</v>
      </c>
      <c r="S281" s="27">
        <f t="shared" si="14"/>
        <v>14.5</v>
      </c>
      <c r="T281" s="28">
        <f t="shared" si="15"/>
        <v>1</v>
      </c>
      <c r="U281">
        <f t="shared" si="16"/>
        <v>0.70710678118654757</v>
      </c>
      <c r="W281" s="197">
        <v>14.5</v>
      </c>
    </row>
    <row r="282" spans="1:23" ht="255">
      <c r="A282" s="37" t="s">
        <v>794</v>
      </c>
      <c r="B282" s="37" t="s">
        <v>795</v>
      </c>
      <c r="C282" s="37" t="s">
        <v>42</v>
      </c>
      <c r="D282" s="37" t="s">
        <v>24</v>
      </c>
      <c r="E282" s="37" t="s">
        <v>25</v>
      </c>
      <c r="F282" s="37">
        <v>25093972</v>
      </c>
      <c r="G282" s="40"/>
      <c r="H282" s="40"/>
      <c r="I282" s="38">
        <v>5</v>
      </c>
      <c r="J282" s="39">
        <v>3</v>
      </c>
      <c r="K282" s="38">
        <v>5</v>
      </c>
      <c r="L282" s="39">
        <v>5</v>
      </c>
      <c r="M282" s="38">
        <v>5</v>
      </c>
      <c r="N282" s="9">
        <v>5</v>
      </c>
      <c r="O282" s="38">
        <v>4</v>
      </c>
      <c r="P282" s="39">
        <v>1</v>
      </c>
      <c r="Q282" s="9">
        <f t="shared" si="17"/>
        <v>19</v>
      </c>
      <c r="R282" s="9">
        <f t="shared" si="17"/>
        <v>14</v>
      </c>
      <c r="S282" s="27">
        <f t="shared" si="14"/>
        <v>16.5</v>
      </c>
      <c r="T282" s="28">
        <f t="shared" si="15"/>
        <v>5</v>
      </c>
      <c r="U282">
        <f t="shared" si="16"/>
        <v>3.5355339059327378</v>
      </c>
      <c r="W282" s="197">
        <v>16.5</v>
      </c>
    </row>
    <row r="283" spans="1:23" ht="165">
      <c r="A283" s="13" t="s">
        <v>796</v>
      </c>
      <c r="B283" s="37" t="s">
        <v>797</v>
      </c>
      <c r="C283" s="50" t="s">
        <v>798</v>
      </c>
      <c r="D283" s="50" t="s">
        <v>30</v>
      </c>
      <c r="E283" s="50" t="s">
        <v>28</v>
      </c>
      <c r="F283" s="50">
        <v>24846947</v>
      </c>
      <c r="G283" s="40"/>
      <c r="H283" s="40"/>
      <c r="I283" s="38">
        <v>4</v>
      </c>
      <c r="J283" s="39">
        <v>3</v>
      </c>
      <c r="K283" s="38">
        <v>3</v>
      </c>
      <c r="L283" s="9">
        <v>3</v>
      </c>
      <c r="M283" s="38">
        <v>4</v>
      </c>
      <c r="N283" s="39">
        <v>3</v>
      </c>
      <c r="O283" s="38">
        <v>3</v>
      </c>
      <c r="P283" s="9">
        <v>3</v>
      </c>
      <c r="Q283" s="39">
        <f t="shared" si="17"/>
        <v>14</v>
      </c>
      <c r="R283" s="9">
        <f t="shared" si="17"/>
        <v>12</v>
      </c>
      <c r="S283" s="27">
        <f t="shared" si="14"/>
        <v>13</v>
      </c>
      <c r="T283" s="28">
        <f t="shared" si="15"/>
        <v>2</v>
      </c>
      <c r="U283">
        <f t="shared" si="16"/>
        <v>1.4142135623730951</v>
      </c>
      <c r="W283" s="197">
        <v>13</v>
      </c>
    </row>
    <row r="284" spans="1:23" ht="135">
      <c r="A284" s="37" t="s">
        <v>799</v>
      </c>
      <c r="B284" s="37" t="s">
        <v>800</v>
      </c>
      <c r="C284" s="37" t="s">
        <v>801</v>
      </c>
      <c r="D284" s="37" t="s">
        <v>24</v>
      </c>
      <c r="E284" s="37" t="s">
        <v>25</v>
      </c>
      <c r="F284" s="37">
        <v>24972621</v>
      </c>
      <c r="G284" s="40"/>
      <c r="H284" s="40"/>
      <c r="I284" s="38">
        <v>4</v>
      </c>
      <c r="J284" s="39">
        <v>3</v>
      </c>
      <c r="K284" s="38">
        <v>5</v>
      </c>
      <c r="L284" s="39">
        <v>3</v>
      </c>
      <c r="M284" s="38">
        <v>3</v>
      </c>
      <c r="N284" s="9">
        <v>3</v>
      </c>
      <c r="O284" s="38">
        <v>3</v>
      </c>
      <c r="P284" s="39">
        <v>4</v>
      </c>
      <c r="Q284" s="9">
        <f t="shared" si="17"/>
        <v>15</v>
      </c>
      <c r="R284" s="9">
        <f t="shared" si="17"/>
        <v>13</v>
      </c>
      <c r="S284" s="27">
        <f t="shared" si="14"/>
        <v>14</v>
      </c>
      <c r="T284" s="28">
        <f t="shared" si="15"/>
        <v>2</v>
      </c>
      <c r="U284">
        <f t="shared" si="16"/>
        <v>1.4142135623730951</v>
      </c>
      <c r="W284" s="197">
        <v>14</v>
      </c>
    </row>
    <row r="285" spans="1:23" ht="120">
      <c r="A285" s="37" t="s">
        <v>802</v>
      </c>
      <c r="B285" s="37" t="s">
        <v>803</v>
      </c>
      <c r="C285" s="37" t="s">
        <v>804</v>
      </c>
      <c r="D285" s="37" t="s">
        <v>29</v>
      </c>
      <c r="E285" s="37" t="s">
        <v>25</v>
      </c>
      <c r="F285" s="37">
        <v>24944254</v>
      </c>
      <c r="G285" s="40"/>
      <c r="H285" s="40"/>
      <c r="I285" s="38">
        <v>2</v>
      </c>
      <c r="J285" s="43">
        <v>3</v>
      </c>
      <c r="K285" s="38">
        <v>5</v>
      </c>
      <c r="L285" s="39">
        <v>2</v>
      </c>
      <c r="M285" s="38">
        <v>4</v>
      </c>
      <c r="N285" s="9">
        <v>2</v>
      </c>
      <c r="O285" s="38">
        <v>5</v>
      </c>
      <c r="P285" s="39">
        <v>4</v>
      </c>
      <c r="Q285" s="9">
        <f t="shared" si="17"/>
        <v>16</v>
      </c>
      <c r="R285" s="9">
        <f t="shared" si="17"/>
        <v>11</v>
      </c>
      <c r="S285" s="27">
        <f t="shared" si="14"/>
        <v>13.5</v>
      </c>
      <c r="T285" s="28">
        <f t="shared" si="15"/>
        <v>5</v>
      </c>
      <c r="U285">
        <f t="shared" si="16"/>
        <v>3.5355339059327378</v>
      </c>
      <c r="W285" s="197">
        <v>13.5</v>
      </c>
    </row>
    <row r="286" spans="1:23" ht="210">
      <c r="A286" s="37" t="s">
        <v>805</v>
      </c>
      <c r="B286" s="37" t="s">
        <v>806</v>
      </c>
      <c r="C286" s="37" t="s">
        <v>69</v>
      </c>
      <c r="D286" s="37" t="s">
        <v>24</v>
      </c>
      <c r="E286" s="37" t="s">
        <v>25</v>
      </c>
      <c r="F286" s="37">
        <v>24392875</v>
      </c>
      <c r="G286" s="40"/>
      <c r="H286" s="40"/>
      <c r="I286" s="41">
        <v>4</v>
      </c>
      <c r="J286" s="39">
        <v>3</v>
      </c>
      <c r="K286" s="38">
        <v>5</v>
      </c>
      <c r="L286" s="39">
        <v>3</v>
      </c>
      <c r="M286" s="38">
        <v>3</v>
      </c>
      <c r="N286" s="9">
        <v>3</v>
      </c>
      <c r="O286" s="38">
        <v>4</v>
      </c>
      <c r="P286" s="39">
        <v>4</v>
      </c>
      <c r="Q286" s="9">
        <f t="shared" si="17"/>
        <v>16</v>
      </c>
      <c r="R286" s="9">
        <f t="shared" si="17"/>
        <v>13</v>
      </c>
      <c r="S286" s="27">
        <f t="shared" si="14"/>
        <v>14.5</v>
      </c>
      <c r="T286" s="28">
        <f t="shared" si="15"/>
        <v>3</v>
      </c>
      <c r="U286">
        <f t="shared" si="16"/>
        <v>2.1213203435596424</v>
      </c>
      <c r="W286" s="197">
        <v>14.5</v>
      </c>
    </row>
    <row r="287" spans="1:23" ht="270">
      <c r="A287" s="37" t="s">
        <v>807</v>
      </c>
      <c r="B287" s="37" t="s">
        <v>808</v>
      </c>
      <c r="C287" s="37" t="s">
        <v>47</v>
      </c>
      <c r="D287" s="37" t="s">
        <v>24</v>
      </c>
      <c r="E287" s="37" t="s">
        <v>25</v>
      </c>
      <c r="F287" s="37">
        <v>24969506</v>
      </c>
      <c r="G287" s="40"/>
      <c r="H287" s="40"/>
      <c r="I287" s="38">
        <v>4</v>
      </c>
      <c r="J287" s="39">
        <v>5</v>
      </c>
      <c r="K287" s="38">
        <v>5</v>
      </c>
      <c r="L287" s="39">
        <v>5</v>
      </c>
      <c r="M287" s="38">
        <v>3</v>
      </c>
      <c r="N287" s="9">
        <v>5</v>
      </c>
      <c r="O287" s="38">
        <v>3</v>
      </c>
      <c r="P287" s="39">
        <v>3</v>
      </c>
      <c r="Q287" s="9">
        <f t="shared" si="17"/>
        <v>15</v>
      </c>
      <c r="R287" s="9">
        <f t="shared" si="17"/>
        <v>18</v>
      </c>
      <c r="S287" s="27">
        <f t="shared" si="14"/>
        <v>16.5</v>
      </c>
      <c r="T287" s="28">
        <f t="shared" si="15"/>
        <v>3</v>
      </c>
      <c r="U287">
        <f t="shared" si="16"/>
        <v>2.1213203435596424</v>
      </c>
      <c r="W287" s="197">
        <v>16.5</v>
      </c>
    </row>
    <row r="288" spans="1:23" ht="255">
      <c r="A288" s="37" t="s">
        <v>809</v>
      </c>
      <c r="B288" s="37" t="s">
        <v>810</v>
      </c>
      <c r="C288" s="37" t="s">
        <v>811</v>
      </c>
      <c r="D288" s="37" t="s">
        <v>30</v>
      </c>
      <c r="E288" s="37" t="s">
        <v>25</v>
      </c>
      <c r="F288" s="37">
        <v>24878358</v>
      </c>
      <c r="G288" s="40"/>
      <c r="H288" s="40"/>
      <c r="I288" s="38">
        <v>4</v>
      </c>
      <c r="J288" s="39">
        <v>2</v>
      </c>
      <c r="K288" s="38">
        <v>5</v>
      </c>
      <c r="L288" s="39">
        <v>5</v>
      </c>
      <c r="M288" s="38">
        <v>5</v>
      </c>
      <c r="N288" s="9">
        <v>5</v>
      </c>
      <c r="O288" s="38">
        <v>4</v>
      </c>
      <c r="P288" s="39">
        <v>4</v>
      </c>
      <c r="Q288" s="9">
        <f t="shared" si="17"/>
        <v>18</v>
      </c>
      <c r="R288" s="9">
        <f t="shared" si="17"/>
        <v>16</v>
      </c>
      <c r="S288" s="27">
        <f t="shared" si="14"/>
        <v>17</v>
      </c>
      <c r="T288" s="28">
        <f t="shared" si="15"/>
        <v>2</v>
      </c>
      <c r="U288">
        <f t="shared" si="16"/>
        <v>1.4142135623730951</v>
      </c>
      <c r="W288" s="197">
        <v>17</v>
      </c>
    </row>
    <row r="289" spans="1:23" ht="120">
      <c r="A289" s="37" t="s">
        <v>812</v>
      </c>
      <c r="B289" s="37" t="s">
        <v>813</v>
      </c>
      <c r="C289" s="37" t="s">
        <v>814</v>
      </c>
      <c r="D289" s="37" t="s">
        <v>24</v>
      </c>
      <c r="E289" s="37" t="s">
        <v>25</v>
      </c>
      <c r="F289" s="37">
        <v>25099529</v>
      </c>
      <c r="G289" s="40"/>
      <c r="H289" s="40"/>
      <c r="I289" s="38">
        <v>3</v>
      </c>
      <c r="J289" s="39">
        <v>3</v>
      </c>
      <c r="K289" s="38">
        <v>5</v>
      </c>
      <c r="L289" s="39">
        <v>3</v>
      </c>
      <c r="M289" s="38">
        <v>5</v>
      </c>
      <c r="N289" s="9">
        <v>3</v>
      </c>
      <c r="O289" s="38">
        <v>4</v>
      </c>
      <c r="P289" s="39">
        <v>3</v>
      </c>
      <c r="Q289" s="9">
        <f t="shared" si="17"/>
        <v>17</v>
      </c>
      <c r="R289" s="9">
        <f t="shared" si="17"/>
        <v>12</v>
      </c>
      <c r="S289" s="27">
        <f t="shared" si="14"/>
        <v>14.5</v>
      </c>
      <c r="T289" s="28">
        <f t="shared" si="15"/>
        <v>5</v>
      </c>
      <c r="U289">
        <f t="shared" si="16"/>
        <v>3.5355339059327378</v>
      </c>
      <c r="W289" s="197">
        <v>14.5</v>
      </c>
    </row>
    <row r="290" spans="1:23" ht="165">
      <c r="A290" s="37" t="s">
        <v>815</v>
      </c>
      <c r="B290" s="37" t="s">
        <v>816</v>
      </c>
      <c r="C290" s="37" t="s">
        <v>817</v>
      </c>
      <c r="D290" s="37" t="s">
        <v>24</v>
      </c>
      <c r="E290" s="37" t="s">
        <v>25</v>
      </c>
      <c r="F290" s="37">
        <v>24867466</v>
      </c>
      <c r="G290" s="40"/>
      <c r="H290" s="40"/>
      <c r="I290" s="38">
        <v>4</v>
      </c>
      <c r="J290" s="39">
        <v>3</v>
      </c>
      <c r="K290" s="38">
        <v>5</v>
      </c>
      <c r="L290" s="39">
        <v>5</v>
      </c>
      <c r="M290" s="38">
        <v>4</v>
      </c>
      <c r="N290" s="9">
        <v>5</v>
      </c>
      <c r="O290" s="38">
        <v>4</v>
      </c>
      <c r="P290" s="39">
        <v>3</v>
      </c>
      <c r="Q290" s="9">
        <f t="shared" si="17"/>
        <v>17</v>
      </c>
      <c r="R290" s="9">
        <f t="shared" si="17"/>
        <v>16</v>
      </c>
      <c r="S290" s="27">
        <f t="shared" si="14"/>
        <v>16.5</v>
      </c>
      <c r="T290" s="28">
        <f t="shared" si="15"/>
        <v>1</v>
      </c>
      <c r="U290">
        <f t="shared" si="16"/>
        <v>0.70710678118654757</v>
      </c>
      <c r="W290" s="197">
        <v>16.5</v>
      </c>
    </row>
    <row r="291" spans="1:23" ht="180">
      <c r="A291" s="42" t="s">
        <v>818</v>
      </c>
      <c r="B291" s="42" t="s">
        <v>819</v>
      </c>
      <c r="C291" s="42" t="s">
        <v>820</v>
      </c>
      <c r="D291" s="42" t="s">
        <v>30</v>
      </c>
      <c r="E291" s="37" t="s">
        <v>25</v>
      </c>
      <c r="F291" s="37">
        <v>24950345</v>
      </c>
      <c r="G291" s="40"/>
      <c r="H291" s="40"/>
      <c r="I291" s="38">
        <v>4</v>
      </c>
      <c r="J291" s="39">
        <v>5</v>
      </c>
      <c r="K291" s="38">
        <v>5</v>
      </c>
      <c r="L291" s="39">
        <v>4</v>
      </c>
      <c r="M291" s="38">
        <v>5</v>
      </c>
      <c r="N291" s="9">
        <v>4</v>
      </c>
      <c r="O291" s="38">
        <v>3</v>
      </c>
      <c r="P291" s="39">
        <v>5</v>
      </c>
      <c r="Q291" s="9">
        <f t="shared" si="17"/>
        <v>17</v>
      </c>
      <c r="R291" s="9">
        <f t="shared" si="17"/>
        <v>18</v>
      </c>
      <c r="S291" s="27">
        <f t="shared" si="14"/>
        <v>17.5</v>
      </c>
      <c r="T291" s="28">
        <f t="shared" si="15"/>
        <v>1</v>
      </c>
      <c r="U291">
        <f t="shared" si="16"/>
        <v>0.70710678118654757</v>
      </c>
      <c r="W291" s="197">
        <v>17.5</v>
      </c>
    </row>
    <row r="292" spans="1:23" ht="180">
      <c r="A292" s="37" t="s">
        <v>821</v>
      </c>
      <c r="B292" s="37" t="s">
        <v>822</v>
      </c>
      <c r="C292" s="37" t="s">
        <v>823</v>
      </c>
      <c r="D292" s="37" t="s">
        <v>30</v>
      </c>
      <c r="E292" s="37" t="s">
        <v>25</v>
      </c>
      <c r="F292" s="37">
        <v>25003421</v>
      </c>
      <c r="G292" s="40"/>
      <c r="H292" s="40"/>
      <c r="I292" s="38">
        <v>0</v>
      </c>
      <c r="J292" s="39">
        <v>3</v>
      </c>
      <c r="K292" s="38">
        <v>2</v>
      </c>
      <c r="L292" s="39">
        <v>0</v>
      </c>
      <c r="M292" s="38">
        <v>5</v>
      </c>
      <c r="N292" s="9">
        <v>0</v>
      </c>
      <c r="O292" s="38">
        <v>2</v>
      </c>
      <c r="P292" s="39">
        <v>2</v>
      </c>
      <c r="Q292" s="9">
        <f t="shared" si="17"/>
        <v>9</v>
      </c>
      <c r="R292" s="9">
        <f t="shared" si="17"/>
        <v>5</v>
      </c>
      <c r="S292" s="27">
        <f t="shared" si="14"/>
        <v>7</v>
      </c>
      <c r="T292" s="28">
        <f t="shared" si="15"/>
        <v>4</v>
      </c>
      <c r="U292">
        <f t="shared" si="16"/>
        <v>2.8284271247461903</v>
      </c>
      <c r="W292" s="197">
        <v>7</v>
      </c>
    </row>
    <row r="293" spans="1:23" ht="150">
      <c r="A293" s="37" t="s">
        <v>824</v>
      </c>
      <c r="B293" s="37" t="s">
        <v>825</v>
      </c>
      <c r="C293" s="37" t="s">
        <v>826</v>
      </c>
      <c r="D293" s="37" t="s">
        <v>24</v>
      </c>
      <c r="E293" s="37" t="s">
        <v>25</v>
      </c>
      <c r="F293" s="37">
        <v>24828258</v>
      </c>
      <c r="G293" s="44"/>
      <c r="H293" s="40"/>
      <c r="I293" s="45">
        <v>4</v>
      </c>
      <c r="J293" s="39">
        <v>3</v>
      </c>
      <c r="K293" s="45">
        <v>2</v>
      </c>
      <c r="L293" s="39">
        <v>3</v>
      </c>
      <c r="M293" s="45">
        <v>5</v>
      </c>
      <c r="N293" s="9">
        <v>3</v>
      </c>
      <c r="O293" s="45">
        <v>3</v>
      </c>
      <c r="P293" s="39">
        <v>5</v>
      </c>
      <c r="Q293" s="9">
        <f t="shared" si="17"/>
        <v>14</v>
      </c>
      <c r="R293" s="9">
        <f t="shared" si="17"/>
        <v>14</v>
      </c>
      <c r="S293" s="27">
        <f t="shared" si="14"/>
        <v>14</v>
      </c>
      <c r="T293" s="28">
        <f t="shared" si="15"/>
        <v>0</v>
      </c>
      <c r="U293">
        <f t="shared" si="16"/>
        <v>0</v>
      </c>
      <c r="W293" s="197">
        <v>14</v>
      </c>
    </row>
    <row r="294" spans="1:23" ht="135">
      <c r="A294" s="42" t="s">
        <v>827</v>
      </c>
      <c r="B294" s="42" t="s">
        <v>828</v>
      </c>
      <c r="C294" s="42" t="s">
        <v>829</v>
      </c>
      <c r="D294" s="42" t="s">
        <v>30</v>
      </c>
      <c r="E294" s="37" t="s">
        <v>25</v>
      </c>
      <c r="F294" s="37">
        <v>24703706</v>
      </c>
      <c r="G294" s="40"/>
      <c r="H294" s="40"/>
      <c r="I294" s="38">
        <v>3</v>
      </c>
      <c r="J294" s="39">
        <v>3</v>
      </c>
      <c r="K294" s="38">
        <v>5</v>
      </c>
      <c r="L294" s="39">
        <v>2</v>
      </c>
      <c r="M294" s="38">
        <v>5</v>
      </c>
      <c r="N294" s="39">
        <v>5</v>
      </c>
      <c r="O294" s="38">
        <v>4</v>
      </c>
      <c r="P294" s="39">
        <v>4</v>
      </c>
      <c r="Q294" s="9">
        <f t="shared" si="17"/>
        <v>17</v>
      </c>
      <c r="R294" s="9">
        <f t="shared" si="17"/>
        <v>14</v>
      </c>
      <c r="S294" s="27">
        <f t="shared" si="14"/>
        <v>15.5</v>
      </c>
      <c r="T294" s="28">
        <f t="shared" si="15"/>
        <v>3</v>
      </c>
      <c r="U294">
        <f t="shared" si="16"/>
        <v>2.1213203435596424</v>
      </c>
      <c r="W294" s="197">
        <v>15.5</v>
      </c>
    </row>
    <row r="295" spans="1:23" ht="300">
      <c r="A295" s="37" t="s">
        <v>830</v>
      </c>
      <c r="B295" s="37" t="s">
        <v>831</v>
      </c>
      <c r="C295" s="37" t="s">
        <v>27</v>
      </c>
      <c r="D295" s="37" t="s">
        <v>24</v>
      </c>
      <c r="E295" s="37" t="s">
        <v>25</v>
      </c>
      <c r="F295" s="37">
        <v>24127107</v>
      </c>
      <c r="G295" s="40"/>
      <c r="H295" s="40"/>
      <c r="I295" s="38">
        <v>4</v>
      </c>
      <c r="J295" s="39">
        <v>4</v>
      </c>
      <c r="K295" s="38">
        <v>5</v>
      </c>
      <c r="L295" s="39">
        <v>5</v>
      </c>
      <c r="M295" s="38">
        <v>2</v>
      </c>
      <c r="N295" s="39">
        <v>5</v>
      </c>
      <c r="O295" s="38">
        <v>5</v>
      </c>
      <c r="P295" s="39">
        <v>4</v>
      </c>
      <c r="Q295" s="9">
        <f t="shared" si="17"/>
        <v>16</v>
      </c>
      <c r="R295" s="9">
        <f t="shared" si="17"/>
        <v>18</v>
      </c>
      <c r="S295" s="27">
        <f t="shared" si="14"/>
        <v>17</v>
      </c>
      <c r="T295" s="28">
        <f t="shared" si="15"/>
        <v>2</v>
      </c>
      <c r="U295">
        <f t="shared" si="16"/>
        <v>1.4142135623730951</v>
      </c>
      <c r="W295" s="197">
        <v>17</v>
      </c>
    </row>
    <row r="296" spans="1:23">
      <c r="A296" s="83" t="s">
        <v>832</v>
      </c>
      <c r="B296" s="83" t="s">
        <v>833</v>
      </c>
      <c r="C296" s="83" t="s">
        <v>834</v>
      </c>
      <c r="D296" s="83" t="s">
        <v>30</v>
      </c>
      <c r="E296" s="83" t="s">
        <v>25</v>
      </c>
      <c r="F296" s="83" t="s">
        <v>835</v>
      </c>
      <c r="G296" s="40"/>
      <c r="H296" s="40"/>
      <c r="I296" s="38">
        <v>5</v>
      </c>
      <c r="J296" s="39">
        <v>3</v>
      </c>
      <c r="K296" s="38">
        <v>5</v>
      </c>
      <c r="L296" s="39">
        <v>3</v>
      </c>
      <c r="M296" s="38">
        <v>2</v>
      </c>
      <c r="N296" s="39">
        <v>4</v>
      </c>
      <c r="O296" s="38">
        <v>3</v>
      </c>
      <c r="P296" s="39">
        <v>5</v>
      </c>
      <c r="Q296" s="9">
        <f t="shared" si="17"/>
        <v>15</v>
      </c>
      <c r="R296" s="9">
        <f t="shared" si="17"/>
        <v>15</v>
      </c>
      <c r="S296" s="27">
        <f t="shared" si="14"/>
        <v>15</v>
      </c>
      <c r="T296" s="28">
        <f t="shared" si="15"/>
        <v>0</v>
      </c>
      <c r="U296">
        <f t="shared" si="16"/>
        <v>0</v>
      </c>
      <c r="W296" s="197">
        <v>15</v>
      </c>
    </row>
    <row r="297" spans="1:23">
      <c r="A297" s="83" t="s">
        <v>836</v>
      </c>
      <c r="B297" s="83" t="s">
        <v>837</v>
      </c>
      <c r="C297" s="83" t="s">
        <v>834</v>
      </c>
      <c r="D297" s="83" t="s">
        <v>30</v>
      </c>
      <c r="E297" s="83" t="s">
        <v>25</v>
      </c>
      <c r="F297" s="83" t="s">
        <v>835</v>
      </c>
      <c r="G297" s="40"/>
      <c r="H297" s="40"/>
      <c r="I297" s="38">
        <v>2</v>
      </c>
      <c r="J297" s="39">
        <v>4</v>
      </c>
      <c r="K297" s="38">
        <v>5</v>
      </c>
      <c r="L297" s="39">
        <v>5</v>
      </c>
      <c r="M297" s="38">
        <v>2</v>
      </c>
      <c r="N297" s="39">
        <v>3</v>
      </c>
      <c r="O297" s="38">
        <v>3</v>
      </c>
      <c r="P297" s="39">
        <v>4</v>
      </c>
      <c r="Q297" s="9">
        <f t="shared" si="17"/>
        <v>12</v>
      </c>
      <c r="R297" s="9">
        <f t="shared" si="17"/>
        <v>16</v>
      </c>
      <c r="S297" s="27">
        <f t="shared" si="14"/>
        <v>14</v>
      </c>
      <c r="T297" s="28">
        <f t="shared" si="15"/>
        <v>4</v>
      </c>
      <c r="U297">
        <f t="shared" si="16"/>
        <v>2.8284271247461903</v>
      </c>
      <c r="W297" s="197">
        <v>14</v>
      </c>
    </row>
    <row r="298" spans="1:23">
      <c r="A298" s="84" t="s">
        <v>838</v>
      </c>
      <c r="B298" s="84" t="s">
        <v>839</v>
      </c>
      <c r="C298" s="84" t="s">
        <v>47</v>
      </c>
      <c r="D298" s="83" t="s">
        <v>29</v>
      </c>
      <c r="E298" s="83" t="s">
        <v>25</v>
      </c>
      <c r="F298" s="84" t="s">
        <v>840</v>
      </c>
      <c r="G298" s="40"/>
      <c r="H298" s="40"/>
      <c r="I298" s="38">
        <v>5</v>
      </c>
      <c r="J298" s="43">
        <v>3</v>
      </c>
      <c r="K298" s="38">
        <v>4</v>
      </c>
      <c r="L298" s="39">
        <v>3</v>
      </c>
      <c r="M298" s="38">
        <v>5</v>
      </c>
      <c r="N298" s="39">
        <v>4</v>
      </c>
      <c r="O298" s="38">
        <v>5</v>
      </c>
      <c r="P298" s="39">
        <v>5</v>
      </c>
      <c r="Q298" s="9">
        <f t="shared" si="17"/>
        <v>19</v>
      </c>
      <c r="R298" s="9">
        <f t="shared" si="17"/>
        <v>15</v>
      </c>
      <c r="S298" s="27">
        <f t="shared" si="14"/>
        <v>17</v>
      </c>
      <c r="T298" s="28">
        <f t="shared" si="15"/>
        <v>4</v>
      </c>
      <c r="U298">
        <f t="shared" si="16"/>
        <v>2.8284271247461903</v>
      </c>
      <c r="W298" s="197">
        <v>17</v>
      </c>
    </row>
    <row r="299" spans="1:23">
      <c r="A299" s="84" t="s">
        <v>841</v>
      </c>
      <c r="B299" s="84" t="s">
        <v>842</v>
      </c>
      <c r="C299" s="85" t="s">
        <v>820</v>
      </c>
      <c r="D299" s="85" t="s">
        <v>30</v>
      </c>
      <c r="E299" s="83" t="s">
        <v>25</v>
      </c>
      <c r="F299" s="83" t="s">
        <v>843</v>
      </c>
      <c r="G299" s="40"/>
      <c r="H299" s="40"/>
      <c r="I299" s="38">
        <v>3</v>
      </c>
      <c r="J299" s="39">
        <v>4</v>
      </c>
      <c r="K299" s="38">
        <v>4</v>
      </c>
      <c r="L299" s="39">
        <v>5</v>
      </c>
      <c r="M299" s="38">
        <v>5</v>
      </c>
      <c r="N299" s="39">
        <v>5</v>
      </c>
      <c r="O299" s="38">
        <v>4</v>
      </c>
      <c r="P299" s="39">
        <v>3</v>
      </c>
      <c r="Q299" s="9">
        <f t="shared" si="17"/>
        <v>16</v>
      </c>
      <c r="R299" s="9">
        <f t="shared" si="17"/>
        <v>17</v>
      </c>
      <c r="S299" s="27">
        <f t="shared" si="14"/>
        <v>16.5</v>
      </c>
      <c r="T299" s="28">
        <f t="shared" si="15"/>
        <v>1</v>
      </c>
      <c r="U299">
        <f t="shared" si="16"/>
        <v>0.70710678118654757</v>
      </c>
      <c r="W299" s="197">
        <v>16.5</v>
      </c>
    </row>
    <row r="300" spans="1:23">
      <c r="A300" s="84" t="s">
        <v>844</v>
      </c>
      <c r="B300" s="84" t="s">
        <v>845</v>
      </c>
      <c r="C300" s="84" t="s">
        <v>399</v>
      </c>
      <c r="D300" s="83" t="s">
        <v>24</v>
      </c>
      <c r="E300" s="83" t="s">
        <v>25</v>
      </c>
      <c r="F300" s="83">
        <v>25270823</v>
      </c>
      <c r="G300" s="40"/>
      <c r="H300" s="40"/>
      <c r="I300" s="38">
        <v>2</v>
      </c>
      <c r="J300" s="39">
        <v>4</v>
      </c>
      <c r="K300" s="38">
        <v>4</v>
      </c>
      <c r="L300" s="39">
        <v>5</v>
      </c>
      <c r="M300" s="38">
        <v>5</v>
      </c>
      <c r="N300" s="39">
        <v>4</v>
      </c>
      <c r="O300" s="38">
        <v>4</v>
      </c>
      <c r="P300" s="39">
        <v>3</v>
      </c>
      <c r="Q300" s="9">
        <f t="shared" si="17"/>
        <v>15</v>
      </c>
      <c r="R300" s="9">
        <f t="shared" si="17"/>
        <v>16</v>
      </c>
      <c r="S300" s="27">
        <f t="shared" si="14"/>
        <v>15.5</v>
      </c>
      <c r="T300" s="28">
        <f t="shared" si="15"/>
        <v>1</v>
      </c>
      <c r="U300">
        <f t="shared" si="16"/>
        <v>0.70710678118654757</v>
      </c>
      <c r="W300" s="197">
        <v>15.5</v>
      </c>
    </row>
    <row r="301" spans="1:23">
      <c r="A301" s="84" t="s">
        <v>846</v>
      </c>
      <c r="B301" s="84" t="s">
        <v>847</v>
      </c>
      <c r="C301" s="83" t="s">
        <v>23</v>
      </c>
      <c r="D301" s="83" t="s">
        <v>30</v>
      </c>
      <c r="E301" s="83" t="s">
        <v>56</v>
      </c>
      <c r="F301" s="84" t="s">
        <v>848</v>
      </c>
      <c r="G301" s="40"/>
      <c r="H301" s="40"/>
      <c r="I301" s="38">
        <v>3</v>
      </c>
      <c r="J301" s="39">
        <v>3</v>
      </c>
      <c r="K301" s="38">
        <v>5</v>
      </c>
      <c r="L301" s="39">
        <v>5</v>
      </c>
      <c r="M301" s="38">
        <v>3</v>
      </c>
      <c r="N301" s="39">
        <v>4</v>
      </c>
      <c r="O301" s="38">
        <v>3</v>
      </c>
      <c r="P301" s="39">
        <v>2</v>
      </c>
      <c r="Q301" s="9">
        <f t="shared" si="17"/>
        <v>14</v>
      </c>
      <c r="R301" s="9">
        <f t="shared" si="17"/>
        <v>14</v>
      </c>
      <c r="S301" s="27">
        <f t="shared" si="14"/>
        <v>14</v>
      </c>
      <c r="T301" s="28">
        <f t="shared" si="15"/>
        <v>0</v>
      </c>
      <c r="U301">
        <f t="shared" si="16"/>
        <v>0</v>
      </c>
      <c r="W301" s="197">
        <v>14</v>
      </c>
    </row>
    <row r="302" spans="1:23">
      <c r="A302" s="83" t="s">
        <v>849</v>
      </c>
      <c r="B302" s="83" t="s">
        <v>850</v>
      </c>
      <c r="C302" s="83" t="s">
        <v>834</v>
      </c>
      <c r="D302" s="83" t="s">
        <v>24</v>
      </c>
      <c r="E302" s="83" t="s">
        <v>25</v>
      </c>
      <c r="F302" s="83" t="s">
        <v>835</v>
      </c>
      <c r="G302" s="40"/>
      <c r="H302" s="40"/>
      <c r="I302" s="38">
        <v>3</v>
      </c>
      <c r="J302" s="39">
        <v>4</v>
      </c>
      <c r="K302" s="38">
        <v>4</v>
      </c>
      <c r="L302" s="39">
        <v>5</v>
      </c>
      <c r="M302" s="38">
        <v>5</v>
      </c>
      <c r="N302" s="39">
        <v>4</v>
      </c>
      <c r="O302" s="38">
        <v>4</v>
      </c>
      <c r="P302" s="39">
        <v>3</v>
      </c>
      <c r="Q302" s="9">
        <f t="shared" si="17"/>
        <v>16</v>
      </c>
      <c r="R302" s="9">
        <f t="shared" si="17"/>
        <v>16</v>
      </c>
      <c r="S302" s="27">
        <f t="shared" ref="S302:S360" si="18">AVERAGE(Q302:R302)</f>
        <v>16</v>
      </c>
      <c r="T302" s="28">
        <f t="shared" ref="T302:T360" si="19">ABS(Q302-R302)</f>
        <v>0</v>
      </c>
      <c r="U302">
        <f t="shared" ref="U302:U360" si="20">STDEV(Q302:R302)</f>
        <v>0</v>
      </c>
      <c r="W302" s="197">
        <v>16</v>
      </c>
    </row>
    <row r="303" spans="1:23">
      <c r="A303" s="85" t="s">
        <v>851</v>
      </c>
      <c r="B303" s="85" t="s">
        <v>852</v>
      </c>
      <c r="C303" s="84" t="s">
        <v>834</v>
      </c>
      <c r="D303" s="85" t="s">
        <v>30</v>
      </c>
      <c r="E303" s="83" t="s">
        <v>25</v>
      </c>
      <c r="F303" s="83" t="s">
        <v>835</v>
      </c>
      <c r="G303" s="40"/>
      <c r="H303" s="40"/>
      <c r="I303" s="38">
        <v>3</v>
      </c>
      <c r="J303" s="39">
        <v>4</v>
      </c>
      <c r="K303" s="38">
        <v>5</v>
      </c>
      <c r="L303" s="39">
        <v>5</v>
      </c>
      <c r="M303" s="38">
        <v>5</v>
      </c>
      <c r="N303" s="39">
        <v>4</v>
      </c>
      <c r="O303" s="38">
        <v>3</v>
      </c>
      <c r="P303" s="39">
        <v>5</v>
      </c>
      <c r="Q303" s="9">
        <f t="shared" si="17"/>
        <v>16</v>
      </c>
      <c r="R303" s="9">
        <f t="shared" si="17"/>
        <v>18</v>
      </c>
      <c r="S303" s="27">
        <f t="shared" si="18"/>
        <v>17</v>
      </c>
      <c r="T303" s="28">
        <f t="shared" si="19"/>
        <v>2</v>
      </c>
      <c r="U303">
        <f t="shared" si="20"/>
        <v>1.4142135623730951</v>
      </c>
      <c r="W303" s="197">
        <v>17</v>
      </c>
    </row>
    <row r="304" spans="1:23">
      <c r="A304" s="83" t="s">
        <v>853</v>
      </c>
      <c r="B304" s="84" t="s">
        <v>854</v>
      </c>
      <c r="C304" s="84" t="s">
        <v>834</v>
      </c>
      <c r="D304" s="83" t="s">
        <v>24</v>
      </c>
      <c r="E304" s="83" t="s">
        <v>25</v>
      </c>
      <c r="F304" s="83" t="s">
        <v>835</v>
      </c>
      <c r="G304" s="40"/>
      <c r="H304" s="40"/>
      <c r="I304" s="38">
        <v>5</v>
      </c>
      <c r="J304" s="39">
        <v>5</v>
      </c>
      <c r="K304" s="38">
        <v>4</v>
      </c>
      <c r="L304" s="39">
        <v>5</v>
      </c>
      <c r="M304" s="38">
        <v>5</v>
      </c>
      <c r="N304" s="39">
        <v>5</v>
      </c>
      <c r="O304" s="38">
        <v>4</v>
      </c>
      <c r="P304" s="39">
        <v>3</v>
      </c>
      <c r="Q304" s="9">
        <f t="shared" si="17"/>
        <v>18</v>
      </c>
      <c r="R304" s="9">
        <f t="shared" si="17"/>
        <v>18</v>
      </c>
      <c r="S304" s="27">
        <f t="shared" si="18"/>
        <v>18</v>
      </c>
      <c r="T304" s="28">
        <f t="shared" si="19"/>
        <v>0</v>
      </c>
      <c r="U304">
        <f t="shared" si="20"/>
        <v>0</v>
      </c>
      <c r="W304" s="197">
        <v>18</v>
      </c>
    </row>
    <row r="305" spans="1:23">
      <c r="A305" s="84" t="s">
        <v>467</v>
      </c>
      <c r="B305" s="84" t="s">
        <v>855</v>
      </c>
      <c r="C305" s="84" t="s">
        <v>856</v>
      </c>
      <c r="D305" s="83" t="s">
        <v>30</v>
      </c>
      <c r="E305" s="83" t="s">
        <v>25</v>
      </c>
      <c r="F305" s="84" t="s">
        <v>857</v>
      </c>
      <c r="G305" s="40"/>
      <c r="H305" s="40"/>
      <c r="I305" s="41">
        <v>5</v>
      </c>
      <c r="J305" s="39">
        <v>3</v>
      </c>
      <c r="K305" s="38">
        <v>4</v>
      </c>
      <c r="L305" s="39">
        <v>3</v>
      </c>
      <c r="M305" s="38">
        <v>4</v>
      </c>
      <c r="N305" s="39">
        <v>4</v>
      </c>
      <c r="O305" s="38">
        <v>4</v>
      </c>
      <c r="P305" s="39">
        <v>5</v>
      </c>
      <c r="Q305" s="9">
        <f t="shared" si="17"/>
        <v>17</v>
      </c>
      <c r="R305" s="9">
        <f t="shared" si="17"/>
        <v>15</v>
      </c>
      <c r="S305" s="27">
        <f t="shared" si="18"/>
        <v>16</v>
      </c>
      <c r="T305" s="28">
        <f t="shared" si="19"/>
        <v>2</v>
      </c>
      <c r="U305">
        <f t="shared" si="20"/>
        <v>1.4142135623730951</v>
      </c>
      <c r="W305" s="197">
        <v>16</v>
      </c>
    </row>
    <row r="306" spans="1:23">
      <c r="A306" s="83" t="s">
        <v>858</v>
      </c>
      <c r="B306" s="83" t="s">
        <v>859</v>
      </c>
      <c r="C306" s="84" t="s">
        <v>834</v>
      </c>
      <c r="D306" s="83" t="s">
        <v>24</v>
      </c>
      <c r="E306" s="83" t="s">
        <v>25</v>
      </c>
      <c r="F306" s="83" t="s">
        <v>835</v>
      </c>
      <c r="G306" s="40"/>
      <c r="H306" s="40"/>
      <c r="I306" s="38">
        <v>4</v>
      </c>
      <c r="J306" s="39">
        <v>3</v>
      </c>
      <c r="K306" s="38">
        <v>5</v>
      </c>
      <c r="L306" s="39">
        <v>4</v>
      </c>
      <c r="M306" s="38">
        <v>2</v>
      </c>
      <c r="N306" s="39">
        <v>2</v>
      </c>
      <c r="O306" s="38">
        <v>3</v>
      </c>
      <c r="P306" s="39">
        <v>4</v>
      </c>
      <c r="Q306" s="9">
        <f t="shared" si="17"/>
        <v>14</v>
      </c>
      <c r="R306" s="9">
        <f t="shared" si="17"/>
        <v>13</v>
      </c>
      <c r="S306" s="27">
        <f t="shared" si="18"/>
        <v>13.5</v>
      </c>
      <c r="T306" s="28">
        <f t="shared" si="19"/>
        <v>1</v>
      </c>
      <c r="U306">
        <f t="shared" si="20"/>
        <v>0.70710678118654757</v>
      </c>
      <c r="W306" s="197">
        <v>13.5</v>
      </c>
    </row>
    <row r="307" spans="1:23">
      <c r="A307" s="84" t="s">
        <v>860</v>
      </c>
      <c r="B307" s="84" t="s">
        <v>861</v>
      </c>
      <c r="C307" s="84" t="s">
        <v>834</v>
      </c>
      <c r="D307" s="83" t="s">
        <v>24</v>
      </c>
      <c r="E307" s="83" t="s">
        <v>25</v>
      </c>
      <c r="F307" s="83" t="s">
        <v>835</v>
      </c>
      <c r="G307" s="40"/>
      <c r="H307" s="40"/>
      <c r="I307" s="38">
        <v>2</v>
      </c>
      <c r="J307" s="39">
        <v>2</v>
      </c>
      <c r="K307" s="38">
        <v>5</v>
      </c>
      <c r="L307" s="39">
        <v>5</v>
      </c>
      <c r="M307" s="38">
        <v>5</v>
      </c>
      <c r="N307" s="39">
        <v>5</v>
      </c>
      <c r="O307" s="38">
        <v>2</v>
      </c>
      <c r="P307" s="39">
        <v>5</v>
      </c>
      <c r="Q307" s="9">
        <f t="shared" si="17"/>
        <v>14</v>
      </c>
      <c r="R307" s="9">
        <f t="shared" si="17"/>
        <v>17</v>
      </c>
      <c r="S307" s="27">
        <f t="shared" si="18"/>
        <v>15.5</v>
      </c>
      <c r="T307" s="28">
        <f t="shared" si="19"/>
        <v>3</v>
      </c>
      <c r="U307">
        <f t="shared" si="20"/>
        <v>2.1213203435596424</v>
      </c>
      <c r="W307" s="197">
        <v>15.5</v>
      </c>
    </row>
    <row r="308" spans="1:23">
      <c r="A308" s="83" t="s">
        <v>862</v>
      </c>
      <c r="B308" s="83" t="s">
        <v>863</v>
      </c>
      <c r="C308" s="84" t="s">
        <v>834</v>
      </c>
      <c r="D308" s="83" t="s">
        <v>30</v>
      </c>
      <c r="E308" s="83" t="s">
        <v>25</v>
      </c>
      <c r="F308" s="83" t="s">
        <v>835</v>
      </c>
      <c r="G308" s="44"/>
      <c r="H308" s="40"/>
      <c r="I308" s="45">
        <v>3</v>
      </c>
      <c r="J308" s="39">
        <v>2</v>
      </c>
      <c r="K308" s="45">
        <v>2</v>
      </c>
      <c r="L308" s="39">
        <v>3</v>
      </c>
      <c r="M308" s="45">
        <v>3</v>
      </c>
      <c r="N308" s="39">
        <v>5</v>
      </c>
      <c r="O308" s="45">
        <v>4</v>
      </c>
      <c r="P308" s="39">
        <v>3</v>
      </c>
      <c r="Q308" s="9">
        <f t="shared" si="17"/>
        <v>12</v>
      </c>
      <c r="R308" s="9">
        <f t="shared" si="17"/>
        <v>13</v>
      </c>
      <c r="S308" s="27">
        <f t="shared" si="18"/>
        <v>12.5</v>
      </c>
      <c r="T308" s="28">
        <f t="shared" si="19"/>
        <v>1</v>
      </c>
      <c r="U308">
        <f t="shared" si="20"/>
        <v>0.70710678118654757</v>
      </c>
      <c r="W308" s="197">
        <v>12.5</v>
      </c>
    </row>
    <row r="309" spans="1:23">
      <c r="A309" s="84" t="s">
        <v>864</v>
      </c>
      <c r="B309" s="84" t="s">
        <v>865</v>
      </c>
      <c r="C309" s="84" t="s">
        <v>866</v>
      </c>
      <c r="D309" s="83" t="s">
        <v>29</v>
      </c>
      <c r="E309" s="83" t="s">
        <v>25</v>
      </c>
      <c r="F309" s="84" t="s">
        <v>867</v>
      </c>
      <c r="G309" s="40"/>
      <c r="H309" s="40"/>
      <c r="I309" s="38">
        <v>5</v>
      </c>
      <c r="J309" s="39">
        <v>3</v>
      </c>
      <c r="K309" s="38">
        <v>5</v>
      </c>
      <c r="L309" s="39">
        <v>5</v>
      </c>
      <c r="M309" s="38">
        <v>4</v>
      </c>
      <c r="N309" s="39">
        <v>3</v>
      </c>
      <c r="O309" s="38">
        <v>5</v>
      </c>
      <c r="P309" s="39">
        <v>4</v>
      </c>
      <c r="Q309" s="9">
        <f t="shared" si="17"/>
        <v>19</v>
      </c>
      <c r="R309" s="9">
        <f t="shared" si="17"/>
        <v>15</v>
      </c>
      <c r="S309" s="27">
        <f t="shared" si="18"/>
        <v>17</v>
      </c>
      <c r="T309" s="28">
        <f t="shared" si="19"/>
        <v>4</v>
      </c>
      <c r="U309">
        <f t="shared" si="20"/>
        <v>2.8284271247461903</v>
      </c>
      <c r="W309" s="197">
        <v>17</v>
      </c>
    </row>
    <row r="310" spans="1:23">
      <c r="A310" s="84" t="s">
        <v>285</v>
      </c>
      <c r="B310" s="84" t="s">
        <v>868</v>
      </c>
      <c r="C310" s="83" t="s">
        <v>23</v>
      </c>
      <c r="D310" s="83" t="s">
        <v>24</v>
      </c>
      <c r="E310" s="83" t="s">
        <v>25</v>
      </c>
      <c r="F310" s="83">
        <v>25225172</v>
      </c>
      <c r="G310" s="40"/>
      <c r="H310" s="40"/>
      <c r="I310" s="38">
        <v>2</v>
      </c>
      <c r="J310" s="39">
        <v>3</v>
      </c>
      <c r="K310" s="38">
        <v>2</v>
      </c>
      <c r="L310" s="39">
        <v>3</v>
      </c>
      <c r="M310" s="38">
        <v>5</v>
      </c>
      <c r="N310" s="39">
        <v>5</v>
      </c>
      <c r="O310" s="38">
        <v>3</v>
      </c>
      <c r="P310" s="39">
        <v>4</v>
      </c>
      <c r="Q310" s="9">
        <f t="shared" si="17"/>
        <v>12</v>
      </c>
      <c r="R310" s="9">
        <f t="shared" si="17"/>
        <v>15</v>
      </c>
      <c r="S310" s="27">
        <f t="shared" si="18"/>
        <v>13.5</v>
      </c>
      <c r="T310" s="28">
        <f t="shared" si="19"/>
        <v>3</v>
      </c>
      <c r="U310">
        <f t="shared" si="20"/>
        <v>2.1213203435596424</v>
      </c>
      <c r="W310" s="197">
        <v>13.5</v>
      </c>
    </row>
    <row r="311" spans="1:23">
      <c r="A311" s="83" t="s">
        <v>869</v>
      </c>
      <c r="B311" s="83" t="s">
        <v>870</v>
      </c>
      <c r="C311" s="83" t="s">
        <v>834</v>
      </c>
      <c r="D311" s="83" t="s">
        <v>30</v>
      </c>
      <c r="E311" s="83" t="s">
        <v>25</v>
      </c>
      <c r="F311" s="83" t="s">
        <v>835</v>
      </c>
      <c r="G311" s="40"/>
      <c r="H311" s="40"/>
      <c r="I311" s="38">
        <v>3</v>
      </c>
      <c r="J311" s="39">
        <v>3</v>
      </c>
      <c r="K311" s="38">
        <v>5</v>
      </c>
      <c r="L311" s="39">
        <v>5</v>
      </c>
      <c r="M311" s="38">
        <v>3</v>
      </c>
      <c r="N311" s="39">
        <v>4</v>
      </c>
      <c r="O311" s="38">
        <v>4</v>
      </c>
      <c r="P311" s="39">
        <v>4</v>
      </c>
      <c r="Q311" s="9">
        <f t="shared" si="17"/>
        <v>15</v>
      </c>
      <c r="R311" s="9">
        <f t="shared" si="17"/>
        <v>16</v>
      </c>
      <c r="S311" s="27">
        <f t="shared" si="18"/>
        <v>15.5</v>
      </c>
      <c r="T311" s="28">
        <f t="shared" si="19"/>
        <v>1</v>
      </c>
      <c r="U311">
        <f t="shared" si="20"/>
        <v>0.70710678118654757</v>
      </c>
      <c r="W311" s="197">
        <v>15.5</v>
      </c>
    </row>
    <row r="312" spans="1:23" ht="120">
      <c r="A312" s="50" t="s">
        <v>871</v>
      </c>
      <c r="B312" s="37" t="s">
        <v>872</v>
      </c>
      <c r="C312" s="37" t="s">
        <v>873</v>
      </c>
      <c r="D312" s="37" t="s">
        <v>24</v>
      </c>
      <c r="E312" s="37" t="s">
        <v>28</v>
      </c>
      <c r="F312" s="86">
        <v>25753775</v>
      </c>
      <c r="G312" s="67">
        <v>5</v>
      </c>
      <c r="H312" s="66">
        <v>5</v>
      </c>
      <c r="I312" s="67">
        <v>1</v>
      </c>
      <c r="J312" s="39">
        <v>1</v>
      </c>
      <c r="K312" s="40"/>
      <c r="L312" s="40"/>
      <c r="M312" s="38">
        <v>3</v>
      </c>
      <c r="N312" s="39">
        <v>1</v>
      </c>
      <c r="O312" s="38">
        <v>2</v>
      </c>
      <c r="P312" s="39">
        <v>1</v>
      </c>
      <c r="Q312" s="9">
        <f t="shared" ref="Q312:R326" si="21">SUM(G312+I312+M312+O312)</f>
        <v>11</v>
      </c>
      <c r="R312" s="9">
        <f t="shared" si="21"/>
        <v>8</v>
      </c>
      <c r="S312" s="27">
        <f t="shared" si="18"/>
        <v>9.5</v>
      </c>
      <c r="T312" s="28">
        <f t="shared" si="19"/>
        <v>3</v>
      </c>
      <c r="U312">
        <f t="shared" si="20"/>
        <v>2.1213203435596424</v>
      </c>
      <c r="W312" s="197">
        <v>9.5</v>
      </c>
    </row>
    <row r="313" spans="1:23" ht="120">
      <c r="A313" s="50" t="s">
        <v>874</v>
      </c>
      <c r="B313" s="37" t="s">
        <v>875</v>
      </c>
      <c r="C313" s="37" t="s">
        <v>738</v>
      </c>
      <c r="D313" s="37" t="s">
        <v>30</v>
      </c>
      <c r="E313" s="37" t="s">
        <v>28</v>
      </c>
      <c r="F313" s="86">
        <v>26240463</v>
      </c>
      <c r="G313" s="67">
        <v>5</v>
      </c>
      <c r="H313" s="66">
        <v>5</v>
      </c>
      <c r="I313" s="68">
        <v>0</v>
      </c>
      <c r="J313" s="39">
        <v>1</v>
      </c>
      <c r="K313" s="40"/>
      <c r="L313" s="40"/>
      <c r="M313" s="38">
        <v>5</v>
      </c>
      <c r="N313" s="39">
        <v>5</v>
      </c>
      <c r="O313" s="38">
        <v>4</v>
      </c>
      <c r="P313" s="39">
        <v>4</v>
      </c>
      <c r="Q313" s="9">
        <f t="shared" si="21"/>
        <v>14</v>
      </c>
      <c r="R313" s="9">
        <f t="shared" si="21"/>
        <v>15</v>
      </c>
      <c r="S313" s="27">
        <f t="shared" si="18"/>
        <v>14.5</v>
      </c>
      <c r="T313" s="28">
        <f t="shared" si="19"/>
        <v>1</v>
      </c>
      <c r="U313">
        <f t="shared" si="20"/>
        <v>0.70710678118654757</v>
      </c>
      <c r="W313" s="197">
        <v>14.5</v>
      </c>
    </row>
    <row r="314" spans="1:23" ht="210">
      <c r="A314" s="50" t="s">
        <v>876</v>
      </c>
      <c r="B314" s="37" t="s">
        <v>877</v>
      </c>
      <c r="C314" s="37" t="s">
        <v>878</v>
      </c>
      <c r="D314" s="37" t="s">
        <v>29</v>
      </c>
      <c r="E314" s="37" t="s">
        <v>879</v>
      </c>
      <c r="F314" s="86">
        <v>26236562</v>
      </c>
      <c r="G314" s="67">
        <v>3</v>
      </c>
      <c r="H314" s="66">
        <v>1</v>
      </c>
      <c r="I314" s="67">
        <v>0</v>
      </c>
      <c r="J314" s="39">
        <v>1</v>
      </c>
      <c r="K314" s="40"/>
      <c r="L314" s="40"/>
      <c r="M314" s="38">
        <v>5</v>
      </c>
      <c r="N314" s="39">
        <v>4</v>
      </c>
      <c r="O314" s="38">
        <v>3</v>
      </c>
      <c r="P314" s="39">
        <v>2</v>
      </c>
      <c r="Q314" s="9">
        <f t="shared" si="21"/>
        <v>11</v>
      </c>
      <c r="R314" s="9">
        <f t="shared" si="21"/>
        <v>8</v>
      </c>
      <c r="S314" s="27">
        <f t="shared" si="18"/>
        <v>9.5</v>
      </c>
      <c r="T314" s="28">
        <f t="shared" si="19"/>
        <v>3</v>
      </c>
      <c r="U314">
        <f t="shared" si="20"/>
        <v>2.1213203435596424</v>
      </c>
      <c r="W314" s="197">
        <v>9.5</v>
      </c>
    </row>
    <row r="315" spans="1:23" ht="165">
      <c r="A315" s="50" t="s">
        <v>880</v>
      </c>
      <c r="B315" s="37" t="s">
        <v>881</v>
      </c>
      <c r="C315" s="37" t="s">
        <v>882</v>
      </c>
      <c r="D315" s="37" t="s">
        <v>29</v>
      </c>
      <c r="E315" s="37" t="s">
        <v>28</v>
      </c>
      <c r="F315" s="86">
        <v>26212132</v>
      </c>
      <c r="G315" s="67">
        <v>5</v>
      </c>
      <c r="H315" s="66">
        <v>5</v>
      </c>
      <c r="I315" s="67">
        <v>4</v>
      </c>
      <c r="J315" s="39">
        <v>2</v>
      </c>
      <c r="K315" s="40"/>
      <c r="L315" s="40"/>
      <c r="M315" s="38">
        <v>3</v>
      </c>
      <c r="N315" s="39">
        <v>2</v>
      </c>
      <c r="O315" s="38">
        <v>3</v>
      </c>
      <c r="P315" s="39">
        <v>2</v>
      </c>
      <c r="Q315" s="9">
        <f t="shared" si="21"/>
        <v>15</v>
      </c>
      <c r="R315" s="9">
        <f t="shared" si="21"/>
        <v>11</v>
      </c>
      <c r="S315" s="27">
        <f t="shared" si="18"/>
        <v>13</v>
      </c>
      <c r="T315" s="28">
        <f t="shared" si="19"/>
        <v>4</v>
      </c>
      <c r="U315">
        <f t="shared" si="20"/>
        <v>2.8284271247461903</v>
      </c>
      <c r="W315" s="197">
        <v>13</v>
      </c>
    </row>
    <row r="316" spans="1:23">
      <c r="A316" s="50" t="s">
        <v>883</v>
      </c>
      <c r="B316" s="50" t="s">
        <v>884</v>
      </c>
      <c r="C316" s="50" t="s">
        <v>43</v>
      </c>
      <c r="D316" s="50" t="s">
        <v>29</v>
      </c>
      <c r="E316" s="50" t="s">
        <v>28</v>
      </c>
      <c r="F316" s="16">
        <v>26332670</v>
      </c>
      <c r="G316" s="38">
        <v>5</v>
      </c>
      <c r="H316" s="66">
        <v>5</v>
      </c>
      <c r="I316" s="38">
        <v>3</v>
      </c>
      <c r="J316" s="39">
        <v>3</v>
      </c>
      <c r="K316" s="40"/>
      <c r="L316" s="40"/>
      <c r="M316" s="38">
        <v>4</v>
      </c>
      <c r="N316" s="39">
        <v>5</v>
      </c>
      <c r="O316" s="38">
        <v>3</v>
      </c>
      <c r="P316" s="39">
        <v>4</v>
      </c>
      <c r="Q316" s="9">
        <f t="shared" si="21"/>
        <v>15</v>
      </c>
      <c r="R316" s="9">
        <f t="shared" si="21"/>
        <v>17</v>
      </c>
      <c r="S316" s="27">
        <f t="shared" si="18"/>
        <v>16</v>
      </c>
      <c r="T316" s="28">
        <f t="shared" si="19"/>
        <v>2</v>
      </c>
      <c r="U316">
        <f t="shared" si="20"/>
        <v>1.4142135623730951</v>
      </c>
      <c r="W316" s="197">
        <v>16</v>
      </c>
    </row>
    <row r="317" spans="1:23">
      <c r="A317" s="50" t="s">
        <v>885</v>
      </c>
      <c r="B317" s="50" t="s">
        <v>886</v>
      </c>
      <c r="C317" s="50" t="s">
        <v>887</v>
      </c>
      <c r="D317" s="50" t="s">
        <v>30</v>
      </c>
      <c r="E317" s="50" t="s">
        <v>28</v>
      </c>
      <c r="F317" s="16">
        <v>26312495</v>
      </c>
      <c r="G317" s="38">
        <v>5</v>
      </c>
      <c r="H317" s="66">
        <v>2</v>
      </c>
      <c r="I317" s="41">
        <v>0</v>
      </c>
      <c r="J317" s="39">
        <v>0</v>
      </c>
      <c r="K317" s="40"/>
      <c r="L317" s="40"/>
      <c r="M317" s="38">
        <v>4</v>
      </c>
      <c r="N317" s="39">
        <v>3</v>
      </c>
      <c r="O317" s="38">
        <v>2</v>
      </c>
      <c r="P317" s="39">
        <v>1</v>
      </c>
      <c r="Q317" s="9">
        <f t="shared" si="21"/>
        <v>11</v>
      </c>
      <c r="R317" s="9">
        <f t="shared" si="21"/>
        <v>6</v>
      </c>
      <c r="S317" s="27">
        <f t="shared" si="18"/>
        <v>8.5</v>
      </c>
      <c r="T317" s="28">
        <f t="shared" si="19"/>
        <v>5</v>
      </c>
      <c r="U317">
        <f t="shared" si="20"/>
        <v>3.5355339059327378</v>
      </c>
      <c r="W317" s="197">
        <v>8.5</v>
      </c>
    </row>
    <row r="318" spans="1:23">
      <c r="A318" s="50" t="s">
        <v>888</v>
      </c>
      <c r="B318" s="50" t="s">
        <v>889</v>
      </c>
      <c r="C318" s="50" t="s">
        <v>890</v>
      </c>
      <c r="D318" s="50" t="s">
        <v>24</v>
      </c>
      <c r="E318" s="50" t="s">
        <v>28</v>
      </c>
      <c r="F318" s="16">
        <v>26333864</v>
      </c>
      <c r="G318" s="38">
        <v>5</v>
      </c>
      <c r="H318" s="66">
        <v>5</v>
      </c>
      <c r="I318" s="38">
        <v>3</v>
      </c>
      <c r="J318" s="43">
        <v>3</v>
      </c>
      <c r="K318" s="40"/>
      <c r="L318" s="40"/>
      <c r="M318" s="38">
        <v>3</v>
      </c>
      <c r="N318" s="39">
        <v>5</v>
      </c>
      <c r="O318" s="38">
        <v>3</v>
      </c>
      <c r="P318" s="39">
        <v>5</v>
      </c>
      <c r="Q318" s="9">
        <f t="shared" si="21"/>
        <v>14</v>
      </c>
      <c r="R318" s="9">
        <f t="shared" si="21"/>
        <v>18</v>
      </c>
      <c r="S318" s="27">
        <f t="shared" si="18"/>
        <v>16</v>
      </c>
      <c r="T318" s="28">
        <f t="shared" si="19"/>
        <v>4</v>
      </c>
      <c r="U318">
        <f t="shared" si="20"/>
        <v>2.8284271247461903</v>
      </c>
      <c r="W318" s="197">
        <v>16</v>
      </c>
    </row>
    <row r="319" spans="1:23">
      <c r="A319" s="50" t="s">
        <v>891</v>
      </c>
      <c r="B319" s="50" t="s">
        <v>892</v>
      </c>
      <c r="C319" s="50" t="s">
        <v>893</v>
      </c>
      <c r="D319" s="50" t="s">
        <v>24</v>
      </c>
      <c r="E319" s="50" t="s">
        <v>28</v>
      </c>
      <c r="F319" s="16">
        <v>26360450</v>
      </c>
      <c r="G319" s="38">
        <v>5</v>
      </c>
      <c r="H319" s="66">
        <v>5</v>
      </c>
      <c r="I319" s="38">
        <v>1</v>
      </c>
      <c r="J319" s="39">
        <v>3</v>
      </c>
      <c r="K319" s="40"/>
      <c r="L319" s="40"/>
      <c r="M319" s="38">
        <v>4</v>
      </c>
      <c r="N319" s="39">
        <v>5</v>
      </c>
      <c r="O319" s="38">
        <v>3</v>
      </c>
      <c r="P319" s="39">
        <v>3</v>
      </c>
      <c r="Q319" s="9">
        <f t="shared" si="21"/>
        <v>13</v>
      </c>
      <c r="R319" s="9">
        <f t="shared" si="21"/>
        <v>16</v>
      </c>
      <c r="S319" s="27">
        <f t="shared" si="18"/>
        <v>14.5</v>
      </c>
      <c r="T319" s="28">
        <f t="shared" si="19"/>
        <v>3</v>
      </c>
      <c r="U319">
        <f t="shared" si="20"/>
        <v>2.1213203435596424</v>
      </c>
      <c r="W319" s="197">
        <v>14.5</v>
      </c>
    </row>
    <row r="320" spans="1:23">
      <c r="A320" s="52" t="s">
        <v>894</v>
      </c>
      <c r="B320" s="19" t="s">
        <v>895</v>
      </c>
      <c r="C320" s="50" t="s">
        <v>896</v>
      </c>
      <c r="D320" s="50" t="s">
        <v>24</v>
      </c>
      <c r="E320" s="50" t="s">
        <v>28</v>
      </c>
      <c r="F320" s="16">
        <v>26352152</v>
      </c>
      <c r="G320" s="38">
        <v>5</v>
      </c>
      <c r="H320" s="66">
        <v>5</v>
      </c>
      <c r="I320" s="38">
        <v>2</v>
      </c>
      <c r="J320" s="39">
        <v>2</v>
      </c>
      <c r="K320" s="40"/>
      <c r="L320" s="40"/>
      <c r="M320" s="38">
        <v>3</v>
      </c>
      <c r="N320" s="39">
        <v>3</v>
      </c>
      <c r="O320" s="38">
        <v>1</v>
      </c>
      <c r="P320" s="39">
        <v>1</v>
      </c>
      <c r="Q320" s="9">
        <f t="shared" si="21"/>
        <v>11</v>
      </c>
      <c r="R320" s="9">
        <f t="shared" si="21"/>
        <v>11</v>
      </c>
      <c r="S320" s="27">
        <f t="shared" si="18"/>
        <v>11</v>
      </c>
      <c r="T320" s="28">
        <f t="shared" si="19"/>
        <v>0</v>
      </c>
      <c r="U320">
        <f t="shared" si="20"/>
        <v>0</v>
      </c>
      <c r="W320" s="197">
        <v>11</v>
      </c>
    </row>
    <row r="321" spans="1:23">
      <c r="A321" s="52" t="s">
        <v>897</v>
      </c>
      <c r="B321" s="16" t="s">
        <v>898</v>
      </c>
      <c r="C321" s="50" t="s">
        <v>88</v>
      </c>
      <c r="D321" s="50" t="s">
        <v>29</v>
      </c>
      <c r="E321" s="50" t="s">
        <v>28</v>
      </c>
      <c r="F321" s="16">
        <v>25544145</v>
      </c>
      <c r="G321" s="38">
        <v>5</v>
      </c>
      <c r="H321" s="66">
        <v>2</v>
      </c>
      <c r="I321" s="38">
        <v>1</v>
      </c>
      <c r="J321" s="39">
        <v>0</v>
      </c>
      <c r="K321" s="40"/>
      <c r="L321" s="40"/>
      <c r="M321" s="38">
        <v>2</v>
      </c>
      <c r="N321" s="39">
        <v>0</v>
      </c>
      <c r="O321" s="38">
        <v>1</v>
      </c>
      <c r="P321" s="39">
        <v>1</v>
      </c>
      <c r="Q321" s="9">
        <f t="shared" si="21"/>
        <v>9</v>
      </c>
      <c r="R321" s="9">
        <f t="shared" si="21"/>
        <v>3</v>
      </c>
      <c r="S321" s="27">
        <f t="shared" si="18"/>
        <v>6</v>
      </c>
      <c r="T321" s="28">
        <f t="shared" si="19"/>
        <v>6</v>
      </c>
      <c r="U321">
        <f t="shared" si="20"/>
        <v>4.2426406871192848</v>
      </c>
      <c r="W321" s="197">
        <v>6</v>
      </c>
    </row>
    <row r="322" spans="1:23">
      <c r="A322" s="50" t="s">
        <v>899</v>
      </c>
      <c r="B322" s="50" t="s">
        <v>900</v>
      </c>
      <c r="C322" s="50" t="s">
        <v>88</v>
      </c>
      <c r="D322" s="50" t="s">
        <v>29</v>
      </c>
      <c r="E322" s="50" t="s">
        <v>28</v>
      </c>
      <c r="F322" s="16">
        <v>25783966</v>
      </c>
      <c r="G322" s="38">
        <v>5</v>
      </c>
      <c r="H322" s="66">
        <v>5</v>
      </c>
      <c r="I322" s="38">
        <v>2</v>
      </c>
      <c r="J322" s="39">
        <v>2</v>
      </c>
      <c r="K322" s="44"/>
      <c r="L322" s="40"/>
      <c r="M322" s="38">
        <v>3</v>
      </c>
      <c r="N322" s="39">
        <v>1</v>
      </c>
      <c r="O322" s="38">
        <v>3</v>
      </c>
      <c r="P322" s="39">
        <v>1</v>
      </c>
      <c r="Q322" s="9">
        <f t="shared" si="21"/>
        <v>13</v>
      </c>
      <c r="R322" s="9">
        <f t="shared" si="21"/>
        <v>9</v>
      </c>
      <c r="S322" s="27">
        <f t="shared" si="18"/>
        <v>11</v>
      </c>
      <c r="T322" s="28">
        <f t="shared" si="19"/>
        <v>4</v>
      </c>
      <c r="U322">
        <f t="shared" si="20"/>
        <v>2.8284271247461903</v>
      </c>
      <c r="W322" s="197">
        <v>11</v>
      </c>
    </row>
    <row r="323" spans="1:23">
      <c r="A323" s="50" t="s">
        <v>901</v>
      </c>
      <c r="B323" s="50" t="s">
        <v>902</v>
      </c>
      <c r="C323" s="50" t="s">
        <v>903</v>
      </c>
      <c r="D323" s="50" t="s">
        <v>24</v>
      </c>
      <c r="E323" s="50" t="s">
        <v>28</v>
      </c>
      <c r="F323" s="50">
        <v>25022610</v>
      </c>
      <c r="G323" s="38">
        <v>5</v>
      </c>
      <c r="H323" s="9">
        <v>5</v>
      </c>
      <c r="I323" s="38">
        <v>3</v>
      </c>
      <c r="J323" s="9">
        <v>1</v>
      </c>
      <c r="K323" s="40"/>
      <c r="L323" s="40"/>
      <c r="M323" s="38">
        <v>5</v>
      </c>
      <c r="N323" s="9">
        <v>5</v>
      </c>
      <c r="O323" s="38">
        <v>4</v>
      </c>
      <c r="P323" s="9">
        <v>4</v>
      </c>
      <c r="Q323" s="9">
        <f t="shared" si="21"/>
        <v>17</v>
      </c>
      <c r="R323" s="9">
        <f t="shared" si="21"/>
        <v>15</v>
      </c>
      <c r="S323" s="27">
        <f t="shared" si="18"/>
        <v>16</v>
      </c>
      <c r="T323" s="28">
        <f t="shared" si="19"/>
        <v>2</v>
      </c>
      <c r="U323">
        <f t="shared" si="20"/>
        <v>1.4142135623730951</v>
      </c>
      <c r="W323" s="197">
        <v>16</v>
      </c>
    </row>
    <row r="324" spans="1:23" ht="225">
      <c r="A324" s="50" t="s">
        <v>904</v>
      </c>
      <c r="B324" s="37" t="s">
        <v>905</v>
      </c>
      <c r="C324" s="50" t="s">
        <v>906</v>
      </c>
      <c r="D324" s="50" t="s">
        <v>29</v>
      </c>
      <c r="E324" s="50" t="s">
        <v>28</v>
      </c>
      <c r="F324" s="50">
        <v>24899586</v>
      </c>
      <c r="G324" s="38">
        <v>5</v>
      </c>
      <c r="H324" s="9">
        <v>5</v>
      </c>
      <c r="I324" s="38">
        <v>5</v>
      </c>
      <c r="J324" s="9">
        <v>5</v>
      </c>
      <c r="K324" s="40"/>
      <c r="L324" s="40"/>
      <c r="M324" s="38">
        <v>5</v>
      </c>
      <c r="N324" s="9">
        <v>5</v>
      </c>
      <c r="O324" s="38">
        <v>4</v>
      </c>
      <c r="P324" s="9">
        <v>3</v>
      </c>
      <c r="Q324" s="9">
        <f t="shared" si="21"/>
        <v>19</v>
      </c>
      <c r="R324" s="9">
        <f t="shared" si="21"/>
        <v>18</v>
      </c>
      <c r="S324" s="27">
        <f t="shared" si="18"/>
        <v>18.5</v>
      </c>
      <c r="T324" s="28">
        <f t="shared" si="19"/>
        <v>1</v>
      </c>
      <c r="U324">
        <f t="shared" si="20"/>
        <v>0.70710678118654757</v>
      </c>
      <c r="W324" s="197">
        <v>18.5</v>
      </c>
    </row>
    <row r="325" spans="1:23">
      <c r="A325" s="50" t="s">
        <v>907</v>
      </c>
      <c r="B325" s="50" t="s">
        <v>908</v>
      </c>
      <c r="C325" s="50" t="s">
        <v>909</v>
      </c>
      <c r="D325" s="50" t="s">
        <v>30</v>
      </c>
      <c r="E325" s="50" t="s">
        <v>28</v>
      </c>
      <c r="F325" s="50">
        <v>25023995</v>
      </c>
      <c r="G325" s="38">
        <v>5</v>
      </c>
      <c r="H325" s="9">
        <v>5</v>
      </c>
      <c r="I325" s="41">
        <v>1</v>
      </c>
      <c r="J325" s="9">
        <v>1</v>
      </c>
      <c r="K325" s="40"/>
      <c r="L325" s="40"/>
      <c r="M325" s="38">
        <v>4</v>
      </c>
      <c r="N325" s="9">
        <v>3</v>
      </c>
      <c r="O325" s="38">
        <v>2</v>
      </c>
      <c r="P325" s="9">
        <v>3</v>
      </c>
      <c r="Q325" s="9">
        <f t="shared" si="21"/>
        <v>12</v>
      </c>
      <c r="R325" s="9">
        <f t="shared" si="21"/>
        <v>12</v>
      </c>
      <c r="S325" s="27">
        <f t="shared" si="18"/>
        <v>12</v>
      </c>
      <c r="T325" s="28">
        <f t="shared" si="19"/>
        <v>0</v>
      </c>
      <c r="U325">
        <f t="shared" si="20"/>
        <v>0</v>
      </c>
      <c r="W325" s="197">
        <v>12</v>
      </c>
    </row>
    <row r="326" spans="1:23">
      <c r="A326" s="50" t="s">
        <v>910</v>
      </c>
      <c r="B326" s="50" t="s">
        <v>911</v>
      </c>
      <c r="C326" s="50" t="s">
        <v>58</v>
      </c>
      <c r="D326" s="50" t="s">
        <v>29</v>
      </c>
      <c r="E326" s="50" t="s">
        <v>28</v>
      </c>
      <c r="F326" s="50">
        <v>25085100</v>
      </c>
      <c r="G326" s="38">
        <v>4</v>
      </c>
      <c r="H326" s="9">
        <v>5</v>
      </c>
      <c r="I326" s="38">
        <v>3</v>
      </c>
      <c r="J326" s="9">
        <v>3</v>
      </c>
      <c r="K326" s="40"/>
      <c r="L326" s="40"/>
      <c r="M326" s="38">
        <v>5</v>
      </c>
      <c r="N326" s="9">
        <v>5</v>
      </c>
      <c r="O326" s="38">
        <v>3</v>
      </c>
      <c r="P326" s="9">
        <v>4</v>
      </c>
      <c r="Q326" s="9">
        <f t="shared" si="21"/>
        <v>15</v>
      </c>
      <c r="R326" s="9">
        <f t="shared" si="21"/>
        <v>17</v>
      </c>
      <c r="S326" s="27">
        <f t="shared" si="18"/>
        <v>16</v>
      </c>
      <c r="T326" s="28">
        <f t="shared" si="19"/>
        <v>2</v>
      </c>
      <c r="U326">
        <f t="shared" si="20"/>
        <v>1.4142135623730951</v>
      </c>
      <c r="W326" s="197">
        <v>16</v>
      </c>
    </row>
    <row r="327" spans="1:23">
      <c r="A327" s="50" t="s">
        <v>912</v>
      </c>
      <c r="B327" s="83" t="s">
        <v>913</v>
      </c>
      <c r="C327" s="83" t="s">
        <v>834</v>
      </c>
      <c r="D327" s="83" t="s">
        <v>24</v>
      </c>
      <c r="E327" s="83" t="s">
        <v>28</v>
      </c>
      <c r="F327" s="83" t="s">
        <v>835</v>
      </c>
      <c r="G327" s="38">
        <v>5</v>
      </c>
      <c r="H327" s="39">
        <v>5</v>
      </c>
      <c r="I327" s="38">
        <v>3</v>
      </c>
      <c r="J327" s="39">
        <v>4</v>
      </c>
      <c r="K327" s="40"/>
      <c r="L327" s="40"/>
      <c r="M327" s="38">
        <v>5</v>
      </c>
      <c r="N327" s="39">
        <v>5</v>
      </c>
      <c r="O327" s="38">
        <v>4</v>
      </c>
      <c r="P327" s="39">
        <v>4</v>
      </c>
      <c r="Q327" s="9">
        <f>SUM(G327+I327+M327+O327)</f>
        <v>17</v>
      </c>
      <c r="R327" s="9">
        <v>18</v>
      </c>
      <c r="S327" s="27">
        <f t="shared" si="18"/>
        <v>17.5</v>
      </c>
      <c r="T327" s="28">
        <f t="shared" si="19"/>
        <v>1</v>
      </c>
      <c r="U327">
        <f t="shared" si="20"/>
        <v>0.70710678118654757</v>
      </c>
      <c r="W327" s="197">
        <v>17.5</v>
      </c>
    </row>
    <row r="328" spans="1:23">
      <c r="A328" s="50" t="s">
        <v>914</v>
      </c>
      <c r="B328" s="83" t="s">
        <v>915</v>
      </c>
      <c r="C328" s="83" t="s">
        <v>834</v>
      </c>
      <c r="D328" s="83" t="s">
        <v>24</v>
      </c>
      <c r="E328" s="83" t="s">
        <v>28</v>
      </c>
      <c r="F328" s="83" t="s">
        <v>835</v>
      </c>
      <c r="G328" s="38">
        <v>5</v>
      </c>
      <c r="H328" s="39">
        <v>4</v>
      </c>
      <c r="I328" s="38">
        <v>0</v>
      </c>
      <c r="J328" s="39">
        <v>1</v>
      </c>
      <c r="K328" s="40"/>
      <c r="L328" s="40"/>
      <c r="M328" s="38">
        <v>5</v>
      </c>
      <c r="N328" s="39">
        <v>4</v>
      </c>
      <c r="O328" s="38">
        <v>4</v>
      </c>
      <c r="P328" s="39">
        <v>3</v>
      </c>
      <c r="Q328" s="9">
        <f>SUM(G328+I328+M328+O328)</f>
        <v>14</v>
      </c>
      <c r="R328" s="9">
        <v>12</v>
      </c>
      <c r="S328" s="27">
        <f t="shared" si="18"/>
        <v>13</v>
      </c>
      <c r="T328" s="28">
        <f t="shared" si="19"/>
        <v>2</v>
      </c>
      <c r="U328">
        <f t="shared" si="20"/>
        <v>1.4142135623730951</v>
      </c>
      <c r="W328" s="197">
        <v>13</v>
      </c>
    </row>
    <row r="329" spans="1:23">
      <c r="A329" s="50" t="s">
        <v>916</v>
      </c>
      <c r="B329" s="83" t="s">
        <v>917</v>
      </c>
      <c r="C329" s="83" t="s">
        <v>834</v>
      </c>
      <c r="D329" s="83" t="s">
        <v>30</v>
      </c>
      <c r="E329" s="83" t="s">
        <v>28</v>
      </c>
      <c r="F329" s="83" t="s">
        <v>835</v>
      </c>
      <c r="G329" s="38">
        <v>5</v>
      </c>
      <c r="H329" s="39">
        <v>5</v>
      </c>
      <c r="I329" s="41">
        <v>1</v>
      </c>
      <c r="J329" s="39">
        <v>0</v>
      </c>
      <c r="K329" s="40"/>
      <c r="L329" s="40"/>
      <c r="M329" s="38">
        <v>5</v>
      </c>
      <c r="N329" s="39">
        <v>4</v>
      </c>
      <c r="O329" s="38">
        <v>3</v>
      </c>
      <c r="P329" s="39">
        <v>2</v>
      </c>
      <c r="Q329" s="9">
        <f>SUM(G329+I329+M329+O329)</f>
        <v>14</v>
      </c>
      <c r="R329" s="9">
        <v>11</v>
      </c>
      <c r="S329" s="27">
        <f t="shared" si="18"/>
        <v>12.5</v>
      </c>
      <c r="T329" s="28">
        <f t="shared" si="19"/>
        <v>3</v>
      </c>
      <c r="U329">
        <f t="shared" si="20"/>
        <v>2.1213203435596424</v>
      </c>
      <c r="W329" s="197">
        <v>12.5</v>
      </c>
    </row>
    <row r="330" spans="1:23">
      <c r="A330" s="50" t="s">
        <v>918</v>
      </c>
      <c r="B330" s="83" t="s">
        <v>919</v>
      </c>
      <c r="C330" s="83" t="s">
        <v>834</v>
      </c>
      <c r="D330" s="83" t="s">
        <v>24</v>
      </c>
      <c r="E330" s="83" t="s">
        <v>28</v>
      </c>
      <c r="F330" s="83" t="s">
        <v>835</v>
      </c>
      <c r="G330" s="38">
        <v>5</v>
      </c>
      <c r="H330" s="39">
        <v>5</v>
      </c>
      <c r="I330" s="38">
        <v>1</v>
      </c>
      <c r="J330" s="39">
        <v>1</v>
      </c>
      <c r="K330" s="40"/>
      <c r="L330" s="40"/>
      <c r="M330" s="38">
        <v>5</v>
      </c>
      <c r="N330" s="39">
        <v>5</v>
      </c>
      <c r="O330" s="38">
        <v>4</v>
      </c>
      <c r="P330" s="39">
        <v>3</v>
      </c>
      <c r="Q330" s="9">
        <f>SUM(G330+I330+M330+O330)</f>
        <v>15</v>
      </c>
      <c r="R330" s="9">
        <v>14</v>
      </c>
      <c r="S330" s="27">
        <f t="shared" si="18"/>
        <v>14.5</v>
      </c>
      <c r="T330" s="28">
        <f t="shared" si="19"/>
        <v>1</v>
      </c>
      <c r="U330">
        <f t="shared" si="20"/>
        <v>0.70710678118654757</v>
      </c>
      <c r="W330" s="197">
        <v>14.5</v>
      </c>
    </row>
    <row r="331" spans="1:23">
      <c r="A331" s="16" t="s">
        <v>54</v>
      </c>
      <c r="B331" s="84" t="s">
        <v>920</v>
      </c>
      <c r="C331" s="87" t="s">
        <v>921</v>
      </c>
      <c r="D331" s="83" t="s">
        <v>24</v>
      </c>
      <c r="E331" s="83" t="s">
        <v>28</v>
      </c>
      <c r="F331" s="87" t="s">
        <v>922</v>
      </c>
      <c r="G331" s="38">
        <v>5</v>
      </c>
      <c r="H331" s="39">
        <v>5</v>
      </c>
      <c r="I331" s="38">
        <v>2</v>
      </c>
      <c r="J331" s="39">
        <v>3</v>
      </c>
      <c r="K331" s="40"/>
      <c r="L331" s="40"/>
      <c r="M331" s="38">
        <v>5</v>
      </c>
      <c r="N331" s="39">
        <v>5</v>
      </c>
      <c r="O331" s="38">
        <v>5</v>
      </c>
      <c r="P331" s="39">
        <v>5</v>
      </c>
      <c r="Q331" s="9">
        <f>SUM(G331+I331+M331+O331)</f>
        <v>17</v>
      </c>
      <c r="R331" s="9">
        <v>18</v>
      </c>
      <c r="S331" s="27">
        <f t="shared" si="18"/>
        <v>17.5</v>
      </c>
      <c r="T331" s="28">
        <f t="shared" si="19"/>
        <v>1</v>
      </c>
      <c r="U331">
        <f t="shared" si="20"/>
        <v>0.70710678118654757</v>
      </c>
      <c r="W331" s="197">
        <v>17.5</v>
      </c>
    </row>
    <row r="332" spans="1:23" s="9" customFormat="1" ht="120">
      <c r="A332" s="37" t="s">
        <v>923</v>
      </c>
      <c r="B332" s="37" t="s">
        <v>924</v>
      </c>
      <c r="C332" s="37" t="s">
        <v>23</v>
      </c>
      <c r="D332" s="37" t="s">
        <v>30</v>
      </c>
      <c r="E332" s="37" t="s">
        <v>25</v>
      </c>
      <c r="F332" s="17">
        <v>25907403</v>
      </c>
      <c r="G332" s="40"/>
      <c r="H332" s="40"/>
      <c r="I332" s="38">
        <v>2</v>
      </c>
      <c r="J332" s="88">
        <v>3</v>
      </c>
      <c r="K332" s="38">
        <v>5</v>
      </c>
      <c r="L332" s="53">
        <v>4</v>
      </c>
      <c r="M332" s="38">
        <v>5</v>
      </c>
      <c r="N332" s="53">
        <v>4</v>
      </c>
      <c r="O332" s="38">
        <v>1</v>
      </c>
      <c r="P332" s="39">
        <v>2</v>
      </c>
      <c r="Q332" s="38">
        <f>I332+K332+M332+O332</f>
        <v>13</v>
      </c>
      <c r="R332" s="9">
        <f>J332+L332+N332+P332</f>
        <v>13</v>
      </c>
      <c r="S332" s="27">
        <f t="shared" si="18"/>
        <v>13</v>
      </c>
      <c r="T332" s="28">
        <f t="shared" si="19"/>
        <v>0</v>
      </c>
      <c r="U332">
        <f t="shared" si="20"/>
        <v>0</v>
      </c>
      <c r="W332" s="39">
        <v>13</v>
      </c>
    </row>
    <row r="333" spans="1:23" s="9" customFormat="1" ht="255">
      <c r="A333" s="37" t="s">
        <v>925</v>
      </c>
      <c r="B333" s="37" t="s">
        <v>926</v>
      </c>
      <c r="C333" s="37" t="s">
        <v>292</v>
      </c>
      <c r="D333" s="37" t="s">
        <v>29</v>
      </c>
      <c r="E333" s="37" t="s">
        <v>25</v>
      </c>
      <c r="F333" s="17">
        <v>25904977</v>
      </c>
      <c r="G333" s="40"/>
      <c r="H333" s="40"/>
      <c r="I333" s="41">
        <v>2</v>
      </c>
      <c r="J333" s="88">
        <v>2</v>
      </c>
      <c r="K333" s="38">
        <v>2</v>
      </c>
      <c r="L333" s="53">
        <v>3</v>
      </c>
      <c r="M333" s="38">
        <v>4</v>
      </c>
      <c r="N333" s="53">
        <v>3</v>
      </c>
      <c r="O333" s="38">
        <v>2</v>
      </c>
      <c r="P333" s="39">
        <v>2</v>
      </c>
      <c r="Q333" s="38">
        <f t="shared" ref="Q333:R348" si="22">I333+K333+M333+O333</f>
        <v>10</v>
      </c>
      <c r="R333" s="9">
        <f t="shared" si="22"/>
        <v>10</v>
      </c>
      <c r="S333" s="27">
        <f t="shared" si="18"/>
        <v>10</v>
      </c>
      <c r="T333" s="28">
        <f t="shared" si="19"/>
        <v>0</v>
      </c>
      <c r="U333">
        <f t="shared" si="20"/>
        <v>0</v>
      </c>
      <c r="W333" s="39">
        <v>10</v>
      </c>
    </row>
    <row r="334" spans="1:23" s="9" customFormat="1" ht="105">
      <c r="A334" s="37" t="s">
        <v>927</v>
      </c>
      <c r="B334" s="37" t="s">
        <v>928</v>
      </c>
      <c r="C334" s="37" t="s">
        <v>58</v>
      </c>
      <c r="D334" s="37" t="s">
        <v>24</v>
      </c>
      <c r="E334" s="37" t="s">
        <v>25</v>
      </c>
      <c r="F334" s="17">
        <v>25894398</v>
      </c>
      <c r="G334" s="40"/>
      <c r="H334" s="40"/>
      <c r="I334" s="38">
        <v>3</v>
      </c>
      <c r="J334" s="88">
        <v>3</v>
      </c>
      <c r="K334" s="38">
        <v>5</v>
      </c>
      <c r="L334" s="53">
        <v>5</v>
      </c>
      <c r="M334" s="38">
        <v>5</v>
      </c>
      <c r="N334" s="53">
        <v>5</v>
      </c>
      <c r="O334" s="38">
        <v>3</v>
      </c>
      <c r="P334" s="39">
        <v>3</v>
      </c>
      <c r="Q334" s="38">
        <f t="shared" si="22"/>
        <v>16</v>
      </c>
      <c r="R334" s="9">
        <f t="shared" si="22"/>
        <v>16</v>
      </c>
      <c r="S334" s="27">
        <f t="shared" si="18"/>
        <v>16</v>
      </c>
      <c r="T334" s="28">
        <f t="shared" si="19"/>
        <v>0</v>
      </c>
      <c r="U334">
        <f t="shared" si="20"/>
        <v>0</v>
      </c>
      <c r="W334" s="39">
        <v>16</v>
      </c>
    </row>
    <row r="335" spans="1:23" s="9" customFormat="1" ht="342">
      <c r="A335" s="37" t="s">
        <v>929</v>
      </c>
      <c r="B335" s="37" t="s">
        <v>930</v>
      </c>
      <c r="C335" s="37" t="s">
        <v>931</v>
      </c>
      <c r="D335" s="37" t="s">
        <v>24</v>
      </c>
      <c r="E335" s="37" t="s">
        <v>25</v>
      </c>
      <c r="F335" s="17">
        <v>25890368</v>
      </c>
      <c r="G335" s="40"/>
      <c r="H335" s="40"/>
      <c r="I335" s="38">
        <v>5</v>
      </c>
      <c r="J335" s="88">
        <v>5</v>
      </c>
      <c r="K335" s="38">
        <v>5</v>
      </c>
      <c r="L335" s="53">
        <v>5</v>
      </c>
      <c r="M335" s="38">
        <v>5</v>
      </c>
      <c r="N335" s="53">
        <v>5</v>
      </c>
      <c r="O335" s="38">
        <v>3</v>
      </c>
      <c r="P335" s="39">
        <v>1</v>
      </c>
      <c r="Q335" s="38">
        <f t="shared" si="22"/>
        <v>18</v>
      </c>
      <c r="R335" s="9">
        <f t="shared" si="22"/>
        <v>16</v>
      </c>
      <c r="S335" s="27">
        <f t="shared" si="18"/>
        <v>17</v>
      </c>
      <c r="T335" s="28">
        <f t="shared" si="19"/>
        <v>2</v>
      </c>
      <c r="U335">
        <f t="shared" si="20"/>
        <v>1.4142135623730951</v>
      </c>
      <c r="W335" s="39">
        <v>17</v>
      </c>
    </row>
    <row r="336" spans="1:23" s="39" customFormat="1" ht="195">
      <c r="A336" s="42" t="s">
        <v>932</v>
      </c>
      <c r="B336" s="42" t="s">
        <v>933</v>
      </c>
      <c r="C336" s="42" t="s">
        <v>934</v>
      </c>
      <c r="D336" s="42" t="s">
        <v>24</v>
      </c>
      <c r="E336" s="37" t="s">
        <v>25</v>
      </c>
      <c r="F336" s="17">
        <v>25888322</v>
      </c>
      <c r="G336" s="40"/>
      <c r="H336" s="40"/>
      <c r="I336" s="38">
        <v>2</v>
      </c>
      <c r="J336" s="88">
        <v>4</v>
      </c>
      <c r="K336" s="38">
        <v>5</v>
      </c>
      <c r="L336" s="53">
        <v>5</v>
      </c>
      <c r="M336" s="38">
        <v>5</v>
      </c>
      <c r="N336" s="53">
        <v>5</v>
      </c>
      <c r="O336" s="38">
        <v>1</v>
      </c>
      <c r="P336" s="39">
        <v>3</v>
      </c>
      <c r="Q336" s="38">
        <f t="shared" si="22"/>
        <v>13</v>
      </c>
      <c r="R336" s="9">
        <f t="shared" si="22"/>
        <v>17</v>
      </c>
      <c r="S336" s="27">
        <f t="shared" si="18"/>
        <v>15</v>
      </c>
      <c r="T336" s="28">
        <f t="shared" si="19"/>
        <v>4</v>
      </c>
      <c r="U336">
        <f t="shared" si="20"/>
        <v>2.8284271247461903</v>
      </c>
      <c r="W336" s="39">
        <v>15</v>
      </c>
    </row>
    <row r="337" spans="1:23" s="9" customFormat="1" ht="225">
      <c r="A337" s="37" t="s">
        <v>935</v>
      </c>
      <c r="B337" s="37" t="s">
        <v>936</v>
      </c>
      <c r="C337" s="37" t="s">
        <v>937</v>
      </c>
      <c r="D337" s="37" t="s">
        <v>24</v>
      </c>
      <c r="E337" s="37" t="s">
        <v>25</v>
      </c>
      <c r="F337" s="17">
        <v>25885772</v>
      </c>
      <c r="G337" s="40"/>
      <c r="H337" s="40"/>
      <c r="I337" s="38">
        <v>1</v>
      </c>
      <c r="J337" s="88">
        <v>0</v>
      </c>
      <c r="K337" s="38">
        <v>2</v>
      </c>
      <c r="L337" s="53">
        <v>1</v>
      </c>
      <c r="M337" s="38">
        <v>5</v>
      </c>
      <c r="N337" s="53">
        <v>3</v>
      </c>
      <c r="O337" s="38">
        <v>1</v>
      </c>
      <c r="P337" s="39">
        <v>3</v>
      </c>
      <c r="Q337" s="38">
        <f t="shared" si="22"/>
        <v>9</v>
      </c>
      <c r="R337" s="9">
        <f t="shared" si="22"/>
        <v>7</v>
      </c>
      <c r="S337" s="27">
        <f t="shared" si="18"/>
        <v>8</v>
      </c>
      <c r="T337" s="28">
        <f t="shared" si="19"/>
        <v>2</v>
      </c>
      <c r="U337">
        <f t="shared" si="20"/>
        <v>1.4142135623730951</v>
      </c>
      <c r="W337" s="39">
        <v>8</v>
      </c>
    </row>
    <row r="338" spans="1:23" s="9" customFormat="1" ht="180">
      <c r="A338" s="37" t="s">
        <v>938</v>
      </c>
      <c r="B338" s="37" t="s">
        <v>939</v>
      </c>
      <c r="C338" s="37" t="s">
        <v>940</v>
      </c>
      <c r="D338" s="37" t="s">
        <v>24</v>
      </c>
      <c r="E338" s="37" t="s">
        <v>25</v>
      </c>
      <c r="F338" s="17">
        <v>25883772</v>
      </c>
      <c r="G338" s="40"/>
      <c r="H338" s="40"/>
      <c r="I338" s="38">
        <v>3</v>
      </c>
      <c r="J338" s="88">
        <v>3</v>
      </c>
      <c r="K338" s="38">
        <v>4</v>
      </c>
      <c r="L338" s="53">
        <v>3</v>
      </c>
      <c r="M338" s="38">
        <v>3</v>
      </c>
      <c r="N338" s="53">
        <v>2</v>
      </c>
      <c r="O338" s="38">
        <v>1</v>
      </c>
      <c r="P338" s="39">
        <v>1</v>
      </c>
      <c r="Q338" s="38">
        <f t="shared" si="22"/>
        <v>11</v>
      </c>
      <c r="R338" s="9">
        <f t="shared" si="22"/>
        <v>9</v>
      </c>
      <c r="S338" s="27">
        <f t="shared" si="18"/>
        <v>10</v>
      </c>
      <c r="T338" s="28">
        <f t="shared" si="19"/>
        <v>2</v>
      </c>
      <c r="U338">
        <f t="shared" si="20"/>
        <v>1.4142135623730951</v>
      </c>
      <c r="W338" s="39">
        <v>10</v>
      </c>
    </row>
    <row r="339" spans="1:23" s="9" customFormat="1" ht="120">
      <c r="A339" s="37" t="s">
        <v>941</v>
      </c>
      <c r="B339" s="37" t="s">
        <v>942</v>
      </c>
      <c r="C339" s="37" t="s">
        <v>943</v>
      </c>
      <c r="D339" s="37" t="s">
        <v>24</v>
      </c>
      <c r="E339" s="37" t="s">
        <v>25</v>
      </c>
      <c r="F339" s="17">
        <v>25883401</v>
      </c>
      <c r="G339" s="44"/>
      <c r="H339" s="40"/>
      <c r="I339" s="45">
        <v>3</v>
      </c>
      <c r="J339" s="88">
        <v>3</v>
      </c>
      <c r="K339" s="45">
        <v>5</v>
      </c>
      <c r="L339" s="53">
        <v>5</v>
      </c>
      <c r="M339" s="45">
        <v>1</v>
      </c>
      <c r="N339" s="53">
        <v>2</v>
      </c>
      <c r="O339" s="45">
        <v>3</v>
      </c>
      <c r="P339" s="39">
        <v>1</v>
      </c>
      <c r="Q339" s="38">
        <f t="shared" si="22"/>
        <v>12</v>
      </c>
      <c r="R339" s="9">
        <f t="shared" si="22"/>
        <v>11</v>
      </c>
      <c r="S339" s="27">
        <f t="shared" si="18"/>
        <v>11.5</v>
      </c>
      <c r="T339" s="28">
        <f t="shared" si="19"/>
        <v>1</v>
      </c>
      <c r="U339">
        <f t="shared" si="20"/>
        <v>0.70710678118654757</v>
      </c>
      <c r="W339" s="39">
        <v>11.5</v>
      </c>
    </row>
    <row r="340" spans="1:23" s="9" customFormat="1" ht="300">
      <c r="A340" s="37" t="s">
        <v>944</v>
      </c>
      <c r="B340" s="37" t="s">
        <v>945</v>
      </c>
      <c r="C340" s="37" t="s">
        <v>931</v>
      </c>
      <c r="D340" s="37" t="s">
        <v>24</v>
      </c>
      <c r="E340" s="37" t="s">
        <v>25</v>
      </c>
      <c r="F340" s="17">
        <v>25881046</v>
      </c>
      <c r="G340" s="40"/>
      <c r="H340" s="40"/>
      <c r="I340" s="38">
        <v>4</v>
      </c>
      <c r="J340" s="88">
        <v>5</v>
      </c>
      <c r="K340" s="38">
        <v>4</v>
      </c>
      <c r="L340" s="53">
        <v>4</v>
      </c>
      <c r="M340" s="38">
        <v>5</v>
      </c>
      <c r="N340" s="53">
        <v>5</v>
      </c>
      <c r="O340" s="38">
        <v>3</v>
      </c>
      <c r="P340" s="39">
        <v>2</v>
      </c>
      <c r="Q340" s="38">
        <f t="shared" si="22"/>
        <v>16</v>
      </c>
      <c r="R340" s="9">
        <f t="shared" si="22"/>
        <v>16</v>
      </c>
      <c r="S340" s="27">
        <f t="shared" si="18"/>
        <v>16</v>
      </c>
      <c r="T340" s="28">
        <f t="shared" si="19"/>
        <v>0</v>
      </c>
      <c r="U340">
        <f t="shared" si="20"/>
        <v>0</v>
      </c>
      <c r="V340" s="39"/>
      <c r="W340" s="39">
        <v>16</v>
      </c>
    </row>
    <row r="341" spans="1:23" s="9" customFormat="1" ht="180">
      <c r="A341" s="37" t="s">
        <v>946</v>
      </c>
      <c r="B341" s="37" t="s">
        <v>947</v>
      </c>
      <c r="C341" s="37" t="s">
        <v>948</v>
      </c>
      <c r="D341" s="37" t="s">
        <v>24</v>
      </c>
      <c r="E341" s="37" t="s">
        <v>25</v>
      </c>
      <c r="F341" s="17">
        <v>25878734</v>
      </c>
      <c r="G341" s="40"/>
      <c r="H341" s="40"/>
      <c r="I341" s="38">
        <v>3</v>
      </c>
      <c r="J341" s="88">
        <v>3</v>
      </c>
      <c r="K341" s="38">
        <v>5</v>
      </c>
      <c r="L341" s="53">
        <v>3</v>
      </c>
      <c r="M341" s="38">
        <v>3</v>
      </c>
      <c r="N341" s="53">
        <v>3</v>
      </c>
      <c r="O341" s="38">
        <v>1</v>
      </c>
      <c r="P341" s="39">
        <v>0</v>
      </c>
      <c r="Q341" s="38">
        <f t="shared" si="22"/>
        <v>12</v>
      </c>
      <c r="R341" s="9">
        <f t="shared" si="22"/>
        <v>9</v>
      </c>
      <c r="S341" s="27">
        <f t="shared" si="18"/>
        <v>10.5</v>
      </c>
      <c r="T341" s="28">
        <f t="shared" si="19"/>
        <v>3</v>
      </c>
      <c r="U341">
        <f t="shared" si="20"/>
        <v>2.1213203435596424</v>
      </c>
      <c r="W341" s="39">
        <v>10.5</v>
      </c>
    </row>
    <row r="342" spans="1:23" s="9" customFormat="1" ht="105">
      <c r="A342" s="37" t="s">
        <v>949</v>
      </c>
      <c r="B342" s="37" t="s">
        <v>950</v>
      </c>
      <c r="C342" s="37" t="s">
        <v>53</v>
      </c>
      <c r="D342" s="37" t="s">
        <v>29</v>
      </c>
      <c r="E342" s="37" t="s">
        <v>25</v>
      </c>
      <c r="F342" s="17">
        <v>25877714</v>
      </c>
      <c r="G342" s="40"/>
      <c r="H342" s="40"/>
      <c r="I342" s="38">
        <v>2</v>
      </c>
      <c r="J342" s="88">
        <v>1</v>
      </c>
      <c r="K342" s="38">
        <v>1</v>
      </c>
      <c r="L342" s="53">
        <v>3</v>
      </c>
      <c r="M342" s="38">
        <v>3</v>
      </c>
      <c r="N342" s="53">
        <v>2</v>
      </c>
      <c r="O342" s="38">
        <v>2</v>
      </c>
      <c r="P342" s="39">
        <v>1</v>
      </c>
      <c r="Q342" s="38">
        <f t="shared" si="22"/>
        <v>8</v>
      </c>
      <c r="R342" s="9">
        <f t="shared" si="22"/>
        <v>7</v>
      </c>
      <c r="S342" s="27">
        <f t="shared" si="18"/>
        <v>7.5</v>
      </c>
      <c r="T342" s="28">
        <f t="shared" si="19"/>
        <v>1</v>
      </c>
      <c r="U342">
        <f t="shared" si="20"/>
        <v>0.70710678118654757</v>
      </c>
      <c r="W342" s="39">
        <v>7.5</v>
      </c>
    </row>
    <row r="343" spans="1:23" s="9" customFormat="1" ht="135">
      <c r="A343" s="37" t="s">
        <v>951</v>
      </c>
      <c r="B343" s="37" t="s">
        <v>952</v>
      </c>
      <c r="C343" s="37" t="s">
        <v>60</v>
      </c>
      <c r="D343" s="37" t="s">
        <v>29</v>
      </c>
      <c r="E343" s="37" t="s">
        <v>25</v>
      </c>
      <c r="F343" s="17">
        <v>25905024</v>
      </c>
      <c r="G343" s="40"/>
      <c r="H343" s="40"/>
      <c r="I343" s="38">
        <v>1</v>
      </c>
      <c r="J343" s="88">
        <v>1</v>
      </c>
      <c r="K343" s="38">
        <v>2</v>
      </c>
      <c r="L343" s="53">
        <v>2</v>
      </c>
      <c r="M343" s="38">
        <v>3</v>
      </c>
      <c r="N343" s="53">
        <v>2</v>
      </c>
      <c r="O343" s="38">
        <v>1</v>
      </c>
      <c r="P343" s="39">
        <v>1</v>
      </c>
      <c r="Q343" s="38">
        <f t="shared" si="22"/>
        <v>7</v>
      </c>
      <c r="R343" s="9">
        <f t="shared" si="22"/>
        <v>6</v>
      </c>
      <c r="S343" s="27">
        <f t="shared" si="18"/>
        <v>6.5</v>
      </c>
      <c r="T343" s="28">
        <f t="shared" si="19"/>
        <v>1</v>
      </c>
      <c r="U343">
        <f t="shared" si="20"/>
        <v>0.70710678118654757</v>
      </c>
      <c r="W343" s="39">
        <v>6.5</v>
      </c>
    </row>
    <row r="344" spans="1:23" s="9" customFormat="1" ht="180">
      <c r="A344" s="37" t="s">
        <v>953</v>
      </c>
      <c r="B344" s="37" t="s">
        <v>954</v>
      </c>
      <c r="C344" s="37" t="s">
        <v>292</v>
      </c>
      <c r="D344" s="37" t="s">
        <v>29</v>
      </c>
      <c r="E344" s="37" t="s">
        <v>25</v>
      </c>
      <c r="F344" s="89">
        <v>25904979</v>
      </c>
      <c r="G344" s="44"/>
      <c r="H344" s="40"/>
      <c r="I344" s="45">
        <v>3</v>
      </c>
      <c r="J344" s="88">
        <v>1</v>
      </c>
      <c r="K344" s="45">
        <v>5</v>
      </c>
      <c r="L344" s="53">
        <v>4</v>
      </c>
      <c r="M344" s="45">
        <v>3</v>
      </c>
      <c r="N344" s="53">
        <v>3</v>
      </c>
      <c r="O344" s="45">
        <v>4</v>
      </c>
      <c r="P344" s="39">
        <v>2</v>
      </c>
      <c r="Q344" s="38">
        <f t="shared" si="22"/>
        <v>15</v>
      </c>
      <c r="R344" s="9">
        <f t="shared" si="22"/>
        <v>10</v>
      </c>
      <c r="S344" s="27">
        <f t="shared" si="18"/>
        <v>12.5</v>
      </c>
      <c r="T344" s="28">
        <f t="shared" si="19"/>
        <v>5</v>
      </c>
      <c r="U344">
        <f t="shared" si="20"/>
        <v>3.5355339059327378</v>
      </c>
      <c r="W344" s="39">
        <v>12.5</v>
      </c>
    </row>
    <row r="345" spans="1:23" s="9" customFormat="1" ht="285">
      <c r="A345" s="37" t="s">
        <v>955</v>
      </c>
      <c r="B345" s="37" t="s">
        <v>956</v>
      </c>
      <c r="C345" s="37" t="s">
        <v>62</v>
      </c>
      <c r="D345" s="37" t="s">
        <v>24</v>
      </c>
      <c r="E345" s="37" t="s">
        <v>25</v>
      </c>
      <c r="F345" s="17">
        <v>25902844</v>
      </c>
      <c r="G345" s="40"/>
      <c r="H345" s="40"/>
      <c r="I345" s="38">
        <v>5</v>
      </c>
      <c r="J345" s="88">
        <v>5</v>
      </c>
      <c r="K345" s="38">
        <v>4</v>
      </c>
      <c r="L345" s="53">
        <v>4</v>
      </c>
      <c r="M345" s="38">
        <v>4</v>
      </c>
      <c r="N345" s="53">
        <v>4</v>
      </c>
      <c r="O345" s="38">
        <v>1</v>
      </c>
      <c r="P345" s="39">
        <v>1</v>
      </c>
      <c r="Q345" s="38">
        <f t="shared" si="22"/>
        <v>14</v>
      </c>
      <c r="R345" s="9">
        <f t="shared" si="22"/>
        <v>14</v>
      </c>
      <c r="S345" s="27">
        <f t="shared" si="18"/>
        <v>14</v>
      </c>
      <c r="T345" s="28">
        <f t="shared" si="19"/>
        <v>0</v>
      </c>
      <c r="U345">
        <f t="shared" si="20"/>
        <v>0</v>
      </c>
      <c r="W345" s="39">
        <v>14</v>
      </c>
    </row>
    <row r="346" spans="1:23" s="9" customFormat="1" ht="210">
      <c r="A346" s="37" t="s">
        <v>957</v>
      </c>
      <c r="B346" s="37" t="s">
        <v>958</v>
      </c>
      <c r="C346" s="37" t="s">
        <v>43</v>
      </c>
      <c r="D346" s="37" t="s">
        <v>24</v>
      </c>
      <c r="E346" s="37" t="s">
        <v>25</v>
      </c>
      <c r="F346" s="17">
        <v>25893247</v>
      </c>
      <c r="G346" s="40"/>
      <c r="H346" s="40"/>
      <c r="I346" s="38">
        <v>3</v>
      </c>
      <c r="J346" s="88">
        <v>4</v>
      </c>
      <c r="K346" s="38">
        <v>3</v>
      </c>
      <c r="L346" s="53">
        <v>3</v>
      </c>
      <c r="M346" s="38">
        <v>1</v>
      </c>
      <c r="N346" s="53">
        <v>2</v>
      </c>
      <c r="O346" s="38">
        <v>3</v>
      </c>
      <c r="P346" s="39">
        <v>2</v>
      </c>
      <c r="Q346" s="38">
        <f t="shared" si="22"/>
        <v>10</v>
      </c>
      <c r="R346" s="9">
        <f t="shared" si="22"/>
        <v>11</v>
      </c>
      <c r="S346" s="27">
        <f t="shared" si="18"/>
        <v>10.5</v>
      </c>
      <c r="T346" s="28">
        <f t="shared" si="19"/>
        <v>1</v>
      </c>
      <c r="U346">
        <f t="shared" si="20"/>
        <v>0.70710678118654757</v>
      </c>
      <c r="W346" s="39">
        <v>10.5</v>
      </c>
    </row>
    <row r="347" spans="1:23" s="9" customFormat="1" ht="180">
      <c r="A347" s="37" t="s">
        <v>959</v>
      </c>
      <c r="B347" s="37" t="s">
        <v>960</v>
      </c>
      <c r="C347" s="37" t="s">
        <v>961</v>
      </c>
      <c r="D347" s="37" t="s">
        <v>29</v>
      </c>
      <c r="E347" s="37" t="s">
        <v>25</v>
      </c>
      <c r="F347" s="17">
        <v>25892280</v>
      </c>
      <c r="G347" s="40"/>
      <c r="H347" s="54"/>
      <c r="I347" s="38">
        <v>3</v>
      </c>
      <c r="J347" s="88">
        <v>4</v>
      </c>
      <c r="K347" s="38">
        <v>5</v>
      </c>
      <c r="L347" s="53">
        <v>5</v>
      </c>
      <c r="M347" s="38">
        <v>4</v>
      </c>
      <c r="N347" s="53">
        <v>5</v>
      </c>
      <c r="O347" s="38">
        <v>3</v>
      </c>
      <c r="P347" s="39">
        <v>5</v>
      </c>
      <c r="Q347" s="38">
        <f t="shared" si="22"/>
        <v>15</v>
      </c>
      <c r="R347" s="9">
        <f t="shared" si="22"/>
        <v>19</v>
      </c>
      <c r="S347" s="27">
        <f t="shared" si="18"/>
        <v>17</v>
      </c>
      <c r="T347" s="28">
        <f t="shared" si="19"/>
        <v>4</v>
      </c>
      <c r="U347">
        <f t="shared" si="20"/>
        <v>2.8284271247461903</v>
      </c>
      <c r="W347" s="39">
        <v>17</v>
      </c>
    </row>
    <row r="348" spans="1:23" s="9" customFormat="1" ht="255">
      <c r="A348" s="37" t="s">
        <v>962</v>
      </c>
      <c r="B348" s="37" t="s">
        <v>963</v>
      </c>
      <c r="C348" s="37" t="s">
        <v>934</v>
      </c>
      <c r="D348" s="37" t="s">
        <v>24</v>
      </c>
      <c r="E348" s="37" t="s">
        <v>25</v>
      </c>
      <c r="F348" s="17">
        <v>25888032</v>
      </c>
      <c r="G348" s="40"/>
      <c r="H348" s="40"/>
      <c r="I348" s="38">
        <v>5</v>
      </c>
      <c r="J348" s="88">
        <v>5</v>
      </c>
      <c r="K348" s="38">
        <v>5</v>
      </c>
      <c r="L348" s="53">
        <v>3</v>
      </c>
      <c r="M348" s="38">
        <v>5</v>
      </c>
      <c r="N348" s="53">
        <v>2</v>
      </c>
      <c r="O348" s="38">
        <v>1</v>
      </c>
      <c r="P348" s="39">
        <v>1</v>
      </c>
      <c r="Q348" s="38">
        <f t="shared" si="22"/>
        <v>16</v>
      </c>
      <c r="R348" s="9">
        <f t="shared" si="22"/>
        <v>11</v>
      </c>
      <c r="S348" s="27">
        <f t="shared" si="18"/>
        <v>13.5</v>
      </c>
      <c r="T348" s="28">
        <f t="shared" si="19"/>
        <v>5</v>
      </c>
      <c r="U348">
        <f t="shared" si="20"/>
        <v>3.5355339059327378</v>
      </c>
      <c r="W348" s="39">
        <v>13.5</v>
      </c>
    </row>
    <row r="349" spans="1:23" s="90" customFormat="1" ht="210">
      <c r="A349" s="37" t="s">
        <v>964</v>
      </c>
      <c r="B349" s="37" t="s">
        <v>965</v>
      </c>
      <c r="C349" s="37" t="s">
        <v>966</v>
      </c>
      <c r="D349" s="37" t="s">
        <v>24</v>
      </c>
      <c r="E349" s="37" t="s">
        <v>25</v>
      </c>
      <c r="F349" s="37">
        <v>25946113</v>
      </c>
      <c r="G349" s="40"/>
      <c r="H349" s="40"/>
      <c r="I349" s="41">
        <v>2</v>
      </c>
      <c r="J349" s="53">
        <v>3</v>
      </c>
      <c r="K349" s="38">
        <v>5</v>
      </c>
      <c r="L349" s="53">
        <v>5</v>
      </c>
      <c r="M349" s="38">
        <v>3</v>
      </c>
      <c r="N349" s="53">
        <v>5</v>
      </c>
      <c r="O349" s="38">
        <v>4</v>
      </c>
      <c r="P349" s="39">
        <v>4</v>
      </c>
      <c r="Q349" s="38">
        <f t="shared" ref="Q349:R393" si="23">I349+K349+M349+O349</f>
        <v>14</v>
      </c>
      <c r="R349" s="9">
        <f t="shared" si="23"/>
        <v>17</v>
      </c>
      <c r="S349" s="27">
        <f t="shared" si="18"/>
        <v>15.5</v>
      </c>
      <c r="T349" s="28">
        <f t="shared" si="19"/>
        <v>3</v>
      </c>
      <c r="U349">
        <f t="shared" si="20"/>
        <v>2.1213203435596424</v>
      </c>
      <c r="W349" s="199">
        <v>15.5</v>
      </c>
    </row>
    <row r="350" spans="1:23" s="9" customFormat="1" ht="165">
      <c r="A350" s="37" t="s">
        <v>967</v>
      </c>
      <c r="B350" s="37" t="s">
        <v>968</v>
      </c>
      <c r="C350" s="37" t="s">
        <v>23</v>
      </c>
      <c r="D350" s="37" t="s">
        <v>24</v>
      </c>
      <c r="E350" s="37" t="s">
        <v>25</v>
      </c>
      <c r="F350" s="37">
        <v>25943291</v>
      </c>
      <c r="G350" s="40"/>
      <c r="H350" s="40"/>
      <c r="I350" s="38">
        <v>3</v>
      </c>
      <c r="J350" s="53">
        <v>3</v>
      </c>
      <c r="K350" s="38">
        <v>4</v>
      </c>
      <c r="L350" s="53">
        <v>4</v>
      </c>
      <c r="M350" s="38">
        <v>5</v>
      </c>
      <c r="N350" s="53">
        <v>3</v>
      </c>
      <c r="O350" s="38">
        <v>3</v>
      </c>
      <c r="P350" s="39">
        <v>2</v>
      </c>
      <c r="Q350" s="38">
        <f t="shared" si="23"/>
        <v>15</v>
      </c>
      <c r="R350" s="9">
        <f t="shared" si="23"/>
        <v>12</v>
      </c>
      <c r="S350" s="27">
        <f t="shared" si="18"/>
        <v>13.5</v>
      </c>
      <c r="T350" s="28">
        <f t="shared" si="19"/>
        <v>3</v>
      </c>
      <c r="U350">
        <f t="shared" si="20"/>
        <v>2.1213203435596424</v>
      </c>
      <c r="W350" s="39">
        <v>13.5</v>
      </c>
    </row>
    <row r="351" spans="1:23" s="39" customFormat="1" ht="270">
      <c r="A351" s="37" t="s">
        <v>969</v>
      </c>
      <c r="B351" s="37" t="s">
        <v>970</v>
      </c>
      <c r="C351" s="37" t="s">
        <v>349</v>
      </c>
      <c r="D351" s="37" t="s">
        <v>24</v>
      </c>
      <c r="E351" s="37" t="s">
        <v>25</v>
      </c>
      <c r="F351" s="37">
        <v>25940386</v>
      </c>
      <c r="G351" s="40"/>
      <c r="H351" s="40"/>
      <c r="I351" s="38">
        <v>2</v>
      </c>
      <c r="J351" s="53">
        <v>5</v>
      </c>
      <c r="K351" s="38">
        <v>4</v>
      </c>
      <c r="L351" s="53">
        <v>4</v>
      </c>
      <c r="M351" s="38">
        <v>3</v>
      </c>
      <c r="N351" s="53">
        <v>5</v>
      </c>
      <c r="O351" s="38">
        <v>4</v>
      </c>
      <c r="P351" s="39">
        <v>4</v>
      </c>
      <c r="Q351" s="38">
        <f t="shared" si="23"/>
        <v>13</v>
      </c>
      <c r="R351" s="9">
        <f t="shared" si="23"/>
        <v>18</v>
      </c>
      <c r="S351" s="27">
        <f t="shared" si="18"/>
        <v>15.5</v>
      </c>
      <c r="T351" s="28">
        <f t="shared" si="19"/>
        <v>5</v>
      </c>
      <c r="U351">
        <f t="shared" si="20"/>
        <v>3.5355339059327378</v>
      </c>
      <c r="W351" s="39">
        <v>15.5</v>
      </c>
    </row>
    <row r="352" spans="1:23" s="91" customFormat="1" ht="120">
      <c r="A352" s="37" t="s">
        <v>971</v>
      </c>
      <c r="B352" s="37" t="s">
        <v>972</v>
      </c>
      <c r="C352" s="37" t="s">
        <v>63</v>
      </c>
      <c r="D352" s="37" t="s">
        <v>24</v>
      </c>
      <c r="E352" s="37" t="s">
        <v>25</v>
      </c>
      <c r="F352" s="37">
        <v>25940163</v>
      </c>
      <c r="G352" s="40"/>
      <c r="H352" s="40"/>
      <c r="I352" s="38">
        <v>3</v>
      </c>
      <c r="J352" s="53">
        <v>3</v>
      </c>
      <c r="K352" s="38">
        <v>2</v>
      </c>
      <c r="L352" s="53">
        <v>2</v>
      </c>
      <c r="M352" s="38">
        <v>2</v>
      </c>
      <c r="N352" s="53">
        <v>3</v>
      </c>
      <c r="O352" s="38">
        <v>0</v>
      </c>
      <c r="P352" s="39">
        <v>1</v>
      </c>
      <c r="Q352" s="38">
        <f t="shared" si="23"/>
        <v>7</v>
      </c>
      <c r="R352" s="9">
        <f t="shared" si="23"/>
        <v>9</v>
      </c>
      <c r="S352" s="27">
        <f t="shared" si="18"/>
        <v>8</v>
      </c>
      <c r="T352" s="28">
        <f t="shared" si="19"/>
        <v>2</v>
      </c>
      <c r="U352">
        <f t="shared" si="20"/>
        <v>1.4142135623730951</v>
      </c>
      <c r="W352" s="149">
        <v>8</v>
      </c>
    </row>
    <row r="353" spans="1:23" s="91" customFormat="1" ht="135">
      <c r="A353" s="42" t="s">
        <v>973</v>
      </c>
      <c r="B353" s="42" t="s">
        <v>974</v>
      </c>
      <c r="C353" s="37" t="s">
        <v>349</v>
      </c>
      <c r="D353" s="42" t="s">
        <v>24</v>
      </c>
      <c r="E353" s="37" t="s">
        <v>25</v>
      </c>
      <c r="F353" s="37">
        <v>25936959</v>
      </c>
      <c r="G353" s="40"/>
      <c r="H353" s="40"/>
      <c r="I353" s="38">
        <v>3</v>
      </c>
      <c r="J353" s="53">
        <v>5</v>
      </c>
      <c r="K353" s="38">
        <v>4</v>
      </c>
      <c r="L353" s="53">
        <v>5</v>
      </c>
      <c r="M353" s="38">
        <v>5</v>
      </c>
      <c r="N353" s="53">
        <v>5</v>
      </c>
      <c r="O353" s="38">
        <v>4</v>
      </c>
      <c r="P353" s="39">
        <v>1</v>
      </c>
      <c r="Q353" s="38">
        <f t="shared" si="23"/>
        <v>16</v>
      </c>
      <c r="R353" s="9">
        <f t="shared" si="23"/>
        <v>16</v>
      </c>
      <c r="S353" s="27">
        <f t="shared" si="18"/>
        <v>16</v>
      </c>
      <c r="T353" s="28">
        <f t="shared" si="19"/>
        <v>0</v>
      </c>
      <c r="U353">
        <f t="shared" si="20"/>
        <v>0</v>
      </c>
      <c r="W353" s="149">
        <v>16</v>
      </c>
    </row>
    <row r="354" spans="1:23" s="91" customFormat="1" ht="225">
      <c r="A354" s="37" t="s">
        <v>54</v>
      </c>
      <c r="B354" s="37" t="s">
        <v>975</v>
      </c>
      <c r="C354" s="37" t="s">
        <v>70</v>
      </c>
      <c r="D354" s="37" t="s">
        <v>24</v>
      </c>
      <c r="E354" s="37" t="s">
        <v>25</v>
      </c>
      <c r="F354" s="37">
        <v>25934022</v>
      </c>
      <c r="G354" s="40"/>
      <c r="H354" s="40"/>
      <c r="I354" s="38">
        <v>3</v>
      </c>
      <c r="J354" s="53">
        <v>3</v>
      </c>
      <c r="K354" s="38">
        <v>3</v>
      </c>
      <c r="L354" s="53">
        <v>4</v>
      </c>
      <c r="M354" s="38">
        <v>5</v>
      </c>
      <c r="N354" s="53">
        <v>5</v>
      </c>
      <c r="O354" s="38">
        <v>4</v>
      </c>
      <c r="P354" s="39">
        <v>1</v>
      </c>
      <c r="Q354" s="38">
        <f t="shared" si="23"/>
        <v>15</v>
      </c>
      <c r="R354" s="9">
        <f t="shared" si="23"/>
        <v>13</v>
      </c>
      <c r="S354" s="27">
        <f t="shared" si="18"/>
        <v>14</v>
      </c>
      <c r="T354" s="28">
        <f t="shared" si="19"/>
        <v>2</v>
      </c>
      <c r="U354">
        <f t="shared" si="20"/>
        <v>1.4142135623730951</v>
      </c>
      <c r="W354" s="149">
        <v>14</v>
      </c>
    </row>
    <row r="355" spans="1:23" s="91" customFormat="1" ht="195">
      <c r="A355" s="37" t="s">
        <v>976</v>
      </c>
      <c r="B355" s="37" t="s">
        <v>977</v>
      </c>
      <c r="C355" s="37" t="s">
        <v>978</v>
      </c>
      <c r="D355" s="37" t="s">
        <v>29</v>
      </c>
      <c r="E355" s="37" t="s">
        <v>25</v>
      </c>
      <c r="F355" s="37">
        <v>25932348</v>
      </c>
      <c r="G355" s="40"/>
      <c r="H355" s="40"/>
      <c r="I355" s="38">
        <v>1</v>
      </c>
      <c r="J355" s="92">
        <v>3</v>
      </c>
      <c r="K355" s="38">
        <v>2</v>
      </c>
      <c r="L355" s="53">
        <v>4</v>
      </c>
      <c r="M355" s="38">
        <v>1</v>
      </c>
      <c r="N355" s="53">
        <v>1</v>
      </c>
      <c r="O355" s="38">
        <v>1</v>
      </c>
      <c r="P355" s="39">
        <v>1</v>
      </c>
      <c r="Q355" s="38">
        <f t="shared" si="23"/>
        <v>5</v>
      </c>
      <c r="R355" s="9">
        <f t="shared" si="23"/>
        <v>9</v>
      </c>
      <c r="S355" s="27">
        <f t="shared" si="18"/>
        <v>7</v>
      </c>
      <c r="T355" s="28">
        <f t="shared" si="19"/>
        <v>4</v>
      </c>
      <c r="U355">
        <f t="shared" si="20"/>
        <v>2.8284271247461903</v>
      </c>
      <c r="W355" s="149">
        <v>7</v>
      </c>
    </row>
    <row r="356" spans="1:23" s="91" customFormat="1" ht="180">
      <c r="A356" s="37" t="s">
        <v>979</v>
      </c>
      <c r="B356" s="37" t="s">
        <v>980</v>
      </c>
      <c r="C356" s="37" t="s">
        <v>981</v>
      </c>
      <c r="D356" s="37" t="s">
        <v>24</v>
      </c>
      <c r="E356" s="37" t="s">
        <v>25</v>
      </c>
      <c r="F356" s="37">
        <v>25932235</v>
      </c>
      <c r="G356" s="40"/>
      <c r="H356" s="40"/>
      <c r="I356" s="38">
        <v>3</v>
      </c>
      <c r="J356" s="53">
        <v>5</v>
      </c>
      <c r="K356" s="38">
        <v>5</v>
      </c>
      <c r="L356" s="53">
        <v>5</v>
      </c>
      <c r="M356" s="38">
        <v>1</v>
      </c>
      <c r="N356" s="53">
        <v>1</v>
      </c>
      <c r="O356" s="38">
        <v>2</v>
      </c>
      <c r="P356" s="39">
        <v>1</v>
      </c>
      <c r="Q356" s="38">
        <f t="shared" si="23"/>
        <v>11</v>
      </c>
      <c r="R356" s="9">
        <f t="shared" si="23"/>
        <v>12</v>
      </c>
      <c r="S356" s="27">
        <f t="shared" si="18"/>
        <v>11.5</v>
      </c>
      <c r="T356" s="28">
        <f t="shared" si="19"/>
        <v>1</v>
      </c>
      <c r="U356">
        <f t="shared" si="20"/>
        <v>0.70710678118654757</v>
      </c>
      <c r="W356" s="149">
        <v>11.5</v>
      </c>
    </row>
    <row r="357" spans="1:23" s="91" customFormat="1" ht="120">
      <c r="A357" s="37" t="s">
        <v>982</v>
      </c>
      <c r="B357" s="37" t="s">
        <v>983</v>
      </c>
      <c r="C357" s="37" t="s">
        <v>45</v>
      </c>
      <c r="D357" s="37" t="s">
        <v>24</v>
      </c>
      <c r="E357" s="37" t="s">
        <v>25</v>
      </c>
      <c r="F357" s="37">
        <v>25932052</v>
      </c>
      <c r="G357" s="40"/>
      <c r="H357" s="40"/>
      <c r="I357" s="38">
        <v>0</v>
      </c>
      <c r="J357" s="53">
        <v>3</v>
      </c>
      <c r="K357" s="38">
        <v>2</v>
      </c>
      <c r="L357" s="53">
        <v>3</v>
      </c>
      <c r="M357" s="38">
        <v>3</v>
      </c>
      <c r="N357" s="53">
        <v>3</v>
      </c>
      <c r="O357" s="38">
        <v>1</v>
      </c>
      <c r="P357" s="39">
        <v>1</v>
      </c>
      <c r="Q357" s="38">
        <f t="shared" si="23"/>
        <v>6</v>
      </c>
      <c r="R357" s="9">
        <f t="shared" si="23"/>
        <v>10</v>
      </c>
      <c r="S357" s="27">
        <f t="shared" si="18"/>
        <v>8</v>
      </c>
      <c r="T357" s="28">
        <f t="shared" si="19"/>
        <v>4</v>
      </c>
      <c r="U357">
        <f t="shared" si="20"/>
        <v>2.8284271247461903</v>
      </c>
      <c r="W357" s="149">
        <v>8</v>
      </c>
    </row>
    <row r="358" spans="1:23" s="91" customFormat="1" ht="225">
      <c r="A358" s="37" t="s">
        <v>984</v>
      </c>
      <c r="B358" s="37" t="s">
        <v>985</v>
      </c>
      <c r="C358" s="37" t="s">
        <v>966</v>
      </c>
      <c r="D358" s="37" t="s">
        <v>24</v>
      </c>
      <c r="E358" s="37" t="s">
        <v>25</v>
      </c>
      <c r="F358" s="37">
        <v>25923663</v>
      </c>
      <c r="G358" s="44"/>
      <c r="H358" s="40"/>
      <c r="I358" s="45">
        <v>1</v>
      </c>
      <c r="J358" s="53">
        <v>3</v>
      </c>
      <c r="K358" s="45">
        <v>5</v>
      </c>
      <c r="L358" s="53">
        <v>5</v>
      </c>
      <c r="M358" s="45">
        <v>2</v>
      </c>
      <c r="N358" s="53">
        <v>3</v>
      </c>
      <c r="O358" s="45">
        <v>3</v>
      </c>
      <c r="P358" s="39">
        <v>4</v>
      </c>
      <c r="Q358" s="38">
        <f t="shared" si="23"/>
        <v>11</v>
      </c>
      <c r="R358" s="9">
        <f t="shared" si="23"/>
        <v>15</v>
      </c>
      <c r="S358" s="27">
        <f t="shared" si="18"/>
        <v>13</v>
      </c>
      <c r="T358" s="28">
        <f t="shared" si="19"/>
        <v>4</v>
      </c>
      <c r="U358">
        <f t="shared" si="20"/>
        <v>2.8284271247461903</v>
      </c>
      <c r="W358" s="149">
        <v>13</v>
      </c>
    </row>
    <row r="359" spans="1:23" s="91" customFormat="1" ht="180">
      <c r="A359" s="42" t="s">
        <v>986</v>
      </c>
      <c r="B359" s="42" t="s">
        <v>987</v>
      </c>
      <c r="C359" s="42" t="s">
        <v>988</v>
      </c>
      <c r="D359" s="42" t="s">
        <v>24</v>
      </c>
      <c r="E359" s="37" t="s">
        <v>25</v>
      </c>
      <c r="F359" s="37">
        <v>25923616</v>
      </c>
      <c r="G359" s="40"/>
      <c r="H359" s="40"/>
      <c r="I359" s="38">
        <v>2</v>
      </c>
      <c r="J359" s="53">
        <v>3</v>
      </c>
      <c r="K359" s="38">
        <v>3</v>
      </c>
      <c r="L359" s="53">
        <v>3</v>
      </c>
      <c r="M359" s="38">
        <v>5</v>
      </c>
      <c r="N359" s="53">
        <v>3</v>
      </c>
      <c r="O359" s="38">
        <v>2</v>
      </c>
      <c r="P359" s="39">
        <v>1</v>
      </c>
      <c r="Q359" s="38">
        <f t="shared" si="23"/>
        <v>12</v>
      </c>
      <c r="R359" s="9">
        <f t="shared" si="23"/>
        <v>10</v>
      </c>
      <c r="S359" s="27">
        <f t="shared" si="18"/>
        <v>11</v>
      </c>
      <c r="T359" s="28">
        <f t="shared" si="19"/>
        <v>2</v>
      </c>
      <c r="U359">
        <f t="shared" si="20"/>
        <v>1.4142135623730951</v>
      </c>
      <c r="W359" s="149">
        <v>11</v>
      </c>
    </row>
    <row r="360" spans="1:23" s="91" customFormat="1" ht="356">
      <c r="A360" s="37" t="s">
        <v>989</v>
      </c>
      <c r="B360" s="37" t="s">
        <v>990</v>
      </c>
      <c r="C360" s="37" t="s">
        <v>991</v>
      </c>
      <c r="D360" s="37" t="s">
        <v>24</v>
      </c>
      <c r="E360" s="37" t="s">
        <v>25</v>
      </c>
      <c r="F360" s="37">
        <v>25912029</v>
      </c>
      <c r="G360" s="40"/>
      <c r="H360" s="40"/>
      <c r="I360" s="38">
        <v>2</v>
      </c>
      <c r="J360" s="53">
        <v>3</v>
      </c>
      <c r="K360" s="38">
        <v>5</v>
      </c>
      <c r="L360" s="53">
        <v>5</v>
      </c>
      <c r="M360" s="38">
        <v>2</v>
      </c>
      <c r="N360" s="53">
        <v>3</v>
      </c>
      <c r="O360" s="38">
        <v>4</v>
      </c>
      <c r="P360" s="39">
        <v>3</v>
      </c>
      <c r="Q360" s="38">
        <f t="shared" si="23"/>
        <v>13</v>
      </c>
      <c r="R360" s="9">
        <f t="shared" si="23"/>
        <v>14</v>
      </c>
      <c r="S360" s="27">
        <f t="shared" si="18"/>
        <v>13.5</v>
      </c>
      <c r="T360" s="28">
        <f t="shared" si="19"/>
        <v>1</v>
      </c>
      <c r="U360">
        <f t="shared" si="20"/>
        <v>0.70710678118654757</v>
      </c>
      <c r="W360" s="149">
        <v>13.5</v>
      </c>
    </row>
    <row r="361" spans="1:23" s="91" customFormat="1" ht="135">
      <c r="A361" s="37" t="s">
        <v>994</v>
      </c>
      <c r="B361" s="37" t="s">
        <v>995</v>
      </c>
      <c r="C361" s="37" t="s">
        <v>996</v>
      </c>
      <c r="D361" s="37" t="s">
        <v>24</v>
      </c>
      <c r="E361" s="37" t="s">
        <v>25</v>
      </c>
      <c r="F361" s="37">
        <v>25993772</v>
      </c>
      <c r="G361" s="93"/>
      <c r="H361" s="93"/>
      <c r="I361" s="38">
        <v>3</v>
      </c>
      <c r="J361" s="9">
        <v>3</v>
      </c>
      <c r="K361" s="38">
        <v>1</v>
      </c>
      <c r="L361" s="9">
        <v>2</v>
      </c>
      <c r="M361" s="38">
        <v>2</v>
      </c>
      <c r="N361" s="9">
        <v>3</v>
      </c>
      <c r="O361" s="38">
        <v>1</v>
      </c>
      <c r="P361" s="9">
        <v>3</v>
      </c>
      <c r="Q361" s="38">
        <f t="shared" si="23"/>
        <v>7</v>
      </c>
      <c r="R361" s="9">
        <f t="shared" si="23"/>
        <v>11</v>
      </c>
      <c r="S361" s="27">
        <f t="shared" ref="S361:S412" si="24">AVERAGE(Q361:R361)</f>
        <v>9</v>
      </c>
      <c r="T361" s="28">
        <f t="shared" ref="T361:T412" si="25">ABS(Q361-R361)</f>
        <v>4</v>
      </c>
      <c r="U361">
        <f t="shared" ref="U361:U412" si="26">STDEV(Q361:R361)</f>
        <v>2.8284271247461903</v>
      </c>
      <c r="W361" s="149">
        <v>9</v>
      </c>
    </row>
    <row r="362" spans="1:23" s="91" customFormat="1" ht="204">
      <c r="A362" s="94" t="s">
        <v>997</v>
      </c>
      <c r="B362" s="95" t="s">
        <v>998</v>
      </c>
      <c r="C362" s="37" t="s">
        <v>999</v>
      </c>
      <c r="D362" s="37" t="s">
        <v>24</v>
      </c>
      <c r="E362" s="37" t="s">
        <v>25</v>
      </c>
      <c r="F362" s="37">
        <v>25909314</v>
      </c>
      <c r="G362" s="93"/>
      <c r="H362" s="93"/>
      <c r="I362" s="38">
        <v>1</v>
      </c>
      <c r="J362" s="53">
        <v>2</v>
      </c>
      <c r="K362" s="38">
        <v>3</v>
      </c>
      <c r="L362" s="53">
        <v>5</v>
      </c>
      <c r="M362" s="38">
        <v>2</v>
      </c>
      <c r="N362" s="53">
        <v>3</v>
      </c>
      <c r="O362" s="38">
        <v>1</v>
      </c>
      <c r="P362" s="39">
        <v>2</v>
      </c>
      <c r="Q362" s="38">
        <f t="shared" si="23"/>
        <v>7</v>
      </c>
      <c r="R362" s="9">
        <f t="shared" si="23"/>
        <v>12</v>
      </c>
      <c r="S362" s="27">
        <f t="shared" si="24"/>
        <v>9.5</v>
      </c>
      <c r="T362" s="28">
        <f t="shared" si="25"/>
        <v>5</v>
      </c>
      <c r="U362">
        <f t="shared" si="26"/>
        <v>3.5355339059327378</v>
      </c>
      <c r="W362" s="149">
        <v>9.5</v>
      </c>
    </row>
    <row r="363" spans="1:23" s="91" customFormat="1" ht="272">
      <c r="A363" s="94" t="s">
        <v>1000</v>
      </c>
      <c r="B363" s="95" t="s">
        <v>1001</v>
      </c>
      <c r="C363" s="37" t="s">
        <v>1002</v>
      </c>
      <c r="D363" s="37" t="s">
        <v>24</v>
      </c>
      <c r="E363" s="37" t="s">
        <v>25</v>
      </c>
      <c r="F363" s="37">
        <v>25760159</v>
      </c>
      <c r="G363" s="93"/>
      <c r="H363" s="93"/>
      <c r="I363" s="38">
        <v>2</v>
      </c>
      <c r="J363" s="53">
        <v>3</v>
      </c>
      <c r="K363" s="38">
        <v>3</v>
      </c>
      <c r="L363" s="53">
        <v>4</v>
      </c>
      <c r="M363" s="38">
        <v>1</v>
      </c>
      <c r="N363" s="53">
        <v>3</v>
      </c>
      <c r="O363" s="38">
        <v>1</v>
      </c>
      <c r="P363" s="39">
        <v>3</v>
      </c>
      <c r="Q363" s="38">
        <f t="shared" si="23"/>
        <v>7</v>
      </c>
      <c r="R363" s="9">
        <f t="shared" si="23"/>
        <v>13</v>
      </c>
      <c r="S363" s="27">
        <f t="shared" si="24"/>
        <v>10</v>
      </c>
      <c r="T363" s="28">
        <f t="shared" si="25"/>
        <v>6</v>
      </c>
      <c r="U363">
        <f t="shared" si="26"/>
        <v>4.2426406871192848</v>
      </c>
      <c r="W363" s="149">
        <v>10</v>
      </c>
    </row>
    <row r="364" spans="1:23" s="91" customFormat="1" ht="204">
      <c r="A364" s="96" t="s">
        <v>1003</v>
      </c>
      <c r="B364" s="97" t="s">
        <v>1004</v>
      </c>
      <c r="C364" s="37" t="s">
        <v>1005</v>
      </c>
      <c r="D364" s="37" t="s">
        <v>29</v>
      </c>
      <c r="E364" s="37" t="s">
        <v>25</v>
      </c>
      <c r="F364" s="37">
        <v>25825017</v>
      </c>
      <c r="G364" s="40"/>
      <c r="H364" s="40"/>
      <c r="I364" s="38">
        <v>3</v>
      </c>
      <c r="J364" s="53">
        <v>2</v>
      </c>
      <c r="K364" s="38">
        <v>2</v>
      </c>
      <c r="L364" s="53">
        <v>2</v>
      </c>
      <c r="M364" s="38">
        <v>4</v>
      </c>
      <c r="N364" s="53">
        <v>3</v>
      </c>
      <c r="O364" s="38">
        <v>1</v>
      </c>
      <c r="P364" s="39">
        <v>2</v>
      </c>
      <c r="Q364" s="38">
        <f t="shared" si="23"/>
        <v>10</v>
      </c>
      <c r="R364" s="9">
        <f t="shared" si="23"/>
        <v>9</v>
      </c>
      <c r="S364" s="27">
        <f t="shared" si="24"/>
        <v>9.5</v>
      </c>
      <c r="T364" s="28">
        <f t="shared" si="25"/>
        <v>1</v>
      </c>
      <c r="U364">
        <f t="shared" si="26"/>
        <v>0.70710678118654757</v>
      </c>
      <c r="W364" s="149">
        <v>9.5</v>
      </c>
    </row>
    <row r="365" spans="1:23" s="91" customFormat="1" ht="289">
      <c r="A365" s="96" t="s">
        <v>1006</v>
      </c>
      <c r="B365" s="97" t="s">
        <v>1007</v>
      </c>
      <c r="C365" s="37" t="s">
        <v>1008</v>
      </c>
      <c r="D365" s="37" t="s">
        <v>29</v>
      </c>
      <c r="E365" s="37" t="s">
        <v>25</v>
      </c>
      <c r="F365" s="37">
        <v>25818595</v>
      </c>
      <c r="G365" s="40"/>
      <c r="H365" s="40"/>
      <c r="I365" s="41">
        <v>4</v>
      </c>
      <c r="J365" s="53">
        <v>5</v>
      </c>
      <c r="K365" s="38">
        <v>5</v>
      </c>
      <c r="L365" s="53">
        <v>5</v>
      </c>
      <c r="M365" s="38">
        <v>5</v>
      </c>
      <c r="N365" s="53">
        <v>3</v>
      </c>
      <c r="O365" s="38">
        <v>3</v>
      </c>
      <c r="P365" s="39">
        <v>4</v>
      </c>
      <c r="Q365" s="38">
        <f t="shared" si="23"/>
        <v>17</v>
      </c>
      <c r="R365" s="9">
        <f t="shared" si="23"/>
        <v>17</v>
      </c>
      <c r="S365" s="27">
        <f t="shared" si="24"/>
        <v>17</v>
      </c>
      <c r="T365" s="28">
        <f t="shared" si="25"/>
        <v>0</v>
      </c>
      <c r="U365">
        <f t="shared" si="26"/>
        <v>0</v>
      </c>
      <c r="W365" s="149">
        <v>17</v>
      </c>
    </row>
    <row r="366" spans="1:23" s="91" customFormat="1" ht="119">
      <c r="A366" s="96" t="s">
        <v>1009</v>
      </c>
      <c r="B366" s="95" t="s">
        <v>1010</v>
      </c>
      <c r="C366" s="37" t="s">
        <v>1011</v>
      </c>
      <c r="D366" s="37" t="s">
        <v>29</v>
      </c>
      <c r="E366" s="37" t="s">
        <v>25</v>
      </c>
      <c r="F366" s="37">
        <v>25812072</v>
      </c>
      <c r="G366" s="40"/>
      <c r="H366" s="40"/>
      <c r="I366" s="38">
        <v>3</v>
      </c>
      <c r="J366" s="53">
        <v>3</v>
      </c>
      <c r="K366" s="38">
        <v>3</v>
      </c>
      <c r="L366" s="53">
        <v>3</v>
      </c>
      <c r="M366" s="38">
        <v>3</v>
      </c>
      <c r="N366" s="53">
        <v>3</v>
      </c>
      <c r="O366" s="38">
        <v>1</v>
      </c>
      <c r="P366" s="39">
        <v>1</v>
      </c>
      <c r="Q366" s="38">
        <f t="shared" si="23"/>
        <v>10</v>
      </c>
      <c r="R366" s="9">
        <f t="shared" si="23"/>
        <v>10</v>
      </c>
      <c r="S366" s="27">
        <f t="shared" si="24"/>
        <v>10</v>
      </c>
      <c r="T366" s="28">
        <f t="shared" si="25"/>
        <v>0</v>
      </c>
      <c r="U366">
        <f t="shared" si="26"/>
        <v>0</v>
      </c>
      <c r="W366" s="149">
        <v>10</v>
      </c>
    </row>
    <row r="367" spans="1:23" s="91" customFormat="1" ht="204">
      <c r="A367" s="96" t="s">
        <v>1012</v>
      </c>
      <c r="B367" s="95" t="s">
        <v>1013</v>
      </c>
      <c r="C367" s="37" t="s">
        <v>1014</v>
      </c>
      <c r="D367" s="37" t="s">
        <v>29</v>
      </c>
      <c r="E367" s="37" t="s">
        <v>25</v>
      </c>
      <c r="F367" s="37">
        <v>25811919</v>
      </c>
      <c r="G367" s="40"/>
      <c r="H367" s="40"/>
      <c r="I367" s="38">
        <v>3</v>
      </c>
      <c r="J367" s="53">
        <v>3</v>
      </c>
      <c r="K367" s="38">
        <v>2</v>
      </c>
      <c r="L367" s="53">
        <v>2</v>
      </c>
      <c r="M367" s="38">
        <v>4</v>
      </c>
      <c r="N367" s="53">
        <v>3</v>
      </c>
      <c r="O367" s="38">
        <v>1</v>
      </c>
      <c r="P367" s="39">
        <v>1</v>
      </c>
      <c r="Q367" s="38">
        <f t="shared" si="23"/>
        <v>10</v>
      </c>
      <c r="R367" s="9">
        <f t="shared" si="23"/>
        <v>9</v>
      </c>
      <c r="S367" s="27">
        <f t="shared" si="24"/>
        <v>9.5</v>
      </c>
      <c r="T367" s="28">
        <f t="shared" si="25"/>
        <v>1</v>
      </c>
      <c r="U367">
        <f t="shared" si="26"/>
        <v>0.70710678118654757</v>
      </c>
      <c r="W367" s="149">
        <v>9.5</v>
      </c>
    </row>
    <row r="368" spans="1:23" s="91" customFormat="1" ht="204">
      <c r="A368" s="96" t="s">
        <v>1015</v>
      </c>
      <c r="B368" s="95" t="s">
        <v>1016</v>
      </c>
      <c r="C368" s="37" t="s">
        <v>1017</v>
      </c>
      <c r="D368" s="37" t="s">
        <v>24</v>
      </c>
      <c r="E368" s="37" t="s">
        <v>25</v>
      </c>
      <c r="F368" s="37">
        <v>25808431</v>
      </c>
      <c r="G368" s="40"/>
      <c r="H368" s="40"/>
      <c r="I368" s="38">
        <v>1</v>
      </c>
      <c r="J368" s="53">
        <v>2</v>
      </c>
      <c r="K368" s="38">
        <v>3</v>
      </c>
      <c r="L368" s="53">
        <v>3</v>
      </c>
      <c r="M368" s="38">
        <v>4</v>
      </c>
      <c r="N368" s="53">
        <v>3</v>
      </c>
      <c r="O368" s="38">
        <v>2</v>
      </c>
      <c r="P368" s="39">
        <v>3</v>
      </c>
      <c r="Q368" s="38">
        <f t="shared" si="23"/>
        <v>10</v>
      </c>
      <c r="R368" s="9">
        <f t="shared" si="23"/>
        <v>11</v>
      </c>
      <c r="S368" s="27">
        <f t="shared" si="24"/>
        <v>10.5</v>
      </c>
      <c r="T368" s="28">
        <f t="shared" si="25"/>
        <v>1</v>
      </c>
      <c r="U368">
        <f t="shared" si="26"/>
        <v>0.70710678118654757</v>
      </c>
      <c r="W368" s="149">
        <v>10.5</v>
      </c>
    </row>
    <row r="369" spans="1:23" s="91" customFormat="1" ht="187">
      <c r="A369" s="96" t="s">
        <v>1018</v>
      </c>
      <c r="B369" s="95" t="s">
        <v>1019</v>
      </c>
      <c r="C369" s="42" t="s">
        <v>46</v>
      </c>
      <c r="D369" s="42" t="s">
        <v>24</v>
      </c>
      <c r="E369" s="37" t="s">
        <v>25</v>
      </c>
      <c r="F369" s="37">
        <v>25802560</v>
      </c>
      <c r="G369" s="40"/>
      <c r="H369" s="40"/>
      <c r="I369" s="38">
        <v>5</v>
      </c>
      <c r="J369" s="92">
        <v>3</v>
      </c>
      <c r="K369" s="38">
        <v>5</v>
      </c>
      <c r="L369" s="53">
        <v>5</v>
      </c>
      <c r="M369" s="38">
        <v>4</v>
      </c>
      <c r="N369" s="53">
        <v>5</v>
      </c>
      <c r="O369" s="38">
        <v>1</v>
      </c>
      <c r="P369" s="39">
        <v>4</v>
      </c>
      <c r="Q369" s="38">
        <f t="shared" si="23"/>
        <v>15</v>
      </c>
      <c r="R369" s="9">
        <f t="shared" si="23"/>
        <v>17</v>
      </c>
      <c r="S369" s="27">
        <f t="shared" si="24"/>
        <v>16</v>
      </c>
      <c r="T369" s="28">
        <f t="shared" si="25"/>
        <v>2</v>
      </c>
      <c r="U369">
        <f t="shared" si="26"/>
        <v>1.4142135623730951</v>
      </c>
      <c r="W369" s="149">
        <v>16</v>
      </c>
    </row>
    <row r="370" spans="1:23" s="91" customFormat="1" ht="272">
      <c r="A370" s="94" t="s">
        <v>1020</v>
      </c>
      <c r="B370" s="95" t="s">
        <v>1021</v>
      </c>
      <c r="C370" s="37" t="s">
        <v>38</v>
      </c>
      <c r="D370" s="37" t="s">
        <v>24</v>
      </c>
      <c r="E370" s="37" t="s">
        <v>25</v>
      </c>
      <c r="F370" s="37">
        <v>25802438</v>
      </c>
      <c r="G370" s="40"/>
      <c r="H370" s="40"/>
      <c r="I370" s="38">
        <v>2</v>
      </c>
      <c r="J370" s="53">
        <v>2</v>
      </c>
      <c r="K370" s="38">
        <v>5</v>
      </c>
      <c r="L370" s="53">
        <v>4</v>
      </c>
      <c r="M370" s="38">
        <v>3</v>
      </c>
      <c r="N370" s="53">
        <v>3</v>
      </c>
      <c r="O370" s="38">
        <v>1</v>
      </c>
      <c r="P370" s="39">
        <v>3</v>
      </c>
      <c r="Q370" s="38">
        <f t="shared" si="23"/>
        <v>11</v>
      </c>
      <c r="R370" s="9">
        <f t="shared" si="23"/>
        <v>12</v>
      </c>
      <c r="S370" s="27">
        <f t="shared" si="24"/>
        <v>11.5</v>
      </c>
      <c r="T370" s="28">
        <f t="shared" si="25"/>
        <v>1</v>
      </c>
      <c r="U370">
        <f t="shared" si="26"/>
        <v>0.70710678118654757</v>
      </c>
      <c r="W370" s="149">
        <v>11.5</v>
      </c>
    </row>
    <row r="371" spans="1:23" s="91" customFormat="1" ht="187">
      <c r="A371" s="94" t="s">
        <v>1022</v>
      </c>
      <c r="B371" s="95" t="s">
        <v>1023</v>
      </c>
      <c r="C371" s="37" t="s">
        <v>1024</v>
      </c>
      <c r="D371" s="37" t="s">
        <v>24</v>
      </c>
      <c r="E371" s="37" t="s">
        <v>25</v>
      </c>
      <c r="F371" s="37">
        <v>25780757</v>
      </c>
      <c r="G371" s="40"/>
      <c r="H371" s="40"/>
      <c r="I371" s="38">
        <v>3</v>
      </c>
      <c r="J371" s="53">
        <v>3</v>
      </c>
      <c r="K371" s="38">
        <v>5</v>
      </c>
      <c r="L371" s="53">
        <v>5</v>
      </c>
      <c r="M371" s="38">
        <v>3</v>
      </c>
      <c r="N371" s="53">
        <v>1</v>
      </c>
      <c r="O371" s="38">
        <v>3</v>
      </c>
      <c r="P371" s="39">
        <v>4</v>
      </c>
      <c r="Q371" s="38">
        <f t="shared" si="23"/>
        <v>14</v>
      </c>
      <c r="R371" s="9">
        <f t="shared" si="23"/>
        <v>13</v>
      </c>
      <c r="S371" s="27">
        <f t="shared" si="24"/>
        <v>13.5</v>
      </c>
      <c r="T371" s="28">
        <f t="shared" si="25"/>
        <v>1</v>
      </c>
      <c r="U371">
        <f t="shared" si="26"/>
        <v>0.70710678118654757</v>
      </c>
      <c r="W371" s="149">
        <v>13.5</v>
      </c>
    </row>
    <row r="372" spans="1:23" s="91" customFormat="1" ht="238">
      <c r="A372" s="94" t="s">
        <v>1025</v>
      </c>
      <c r="B372" s="95" t="s">
        <v>1026</v>
      </c>
      <c r="C372" s="37" t="s">
        <v>1027</v>
      </c>
      <c r="D372" s="37" t="s">
        <v>24</v>
      </c>
      <c r="E372" s="37" t="s">
        <v>25</v>
      </c>
      <c r="F372" s="37">
        <v>25823800</v>
      </c>
      <c r="G372" s="40"/>
      <c r="H372" s="40"/>
      <c r="I372" s="38">
        <v>3</v>
      </c>
      <c r="J372" s="53">
        <v>3</v>
      </c>
      <c r="K372" s="38">
        <v>4</v>
      </c>
      <c r="L372" s="53">
        <v>5</v>
      </c>
      <c r="M372" s="38">
        <v>1</v>
      </c>
      <c r="N372" s="53">
        <v>1</v>
      </c>
      <c r="O372" s="38">
        <v>1</v>
      </c>
      <c r="P372" s="39">
        <v>1</v>
      </c>
      <c r="Q372" s="38">
        <f t="shared" si="23"/>
        <v>9</v>
      </c>
      <c r="R372" s="9">
        <f t="shared" si="23"/>
        <v>10</v>
      </c>
      <c r="S372" s="27">
        <f t="shared" si="24"/>
        <v>9.5</v>
      </c>
      <c r="T372" s="28">
        <f t="shared" si="25"/>
        <v>1</v>
      </c>
      <c r="U372">
        <f t="shared" si="26"/>
        <v>0.70710678118654757</v>
      </c>
      <c r="W372" s="149">
        <v>9.5</v>
      </c>
    </row>
    <row r="373" spans="1:23" s="91" customFormat="1" ht="153">
      <c r="A373" s="94" t="s">
        <v>1028</v>
      </c>
      <c r="B373" s="95" t="s">
        <v>1029</v>
      </c>
      <c r="C373" s="37" t="s">
        <v>1030</v>
      </c>
      <c r="D373" s="37" t="s">
        <v>24</v>
      </c>
      <c r="E373" s="37" t="s">
        <v>25</v>
      </c>
      <c r="F373" s="37">
        <v>25805943</v>
      </c>
      <c r="G373" s="40"/>
      <c r="H373" s="40"/>
      <c r="I373" s="38">
        <v>3</v>
      </c>
      <c r="J373" s="53">
        <v>3</v>
      </c>
      <c r="K373" s="38">
        <v>1</v>
      </c>
      <c r="L373" s="53">
        <v>5</v>
      </c>
      <c r="M373" s="38">
        <v>1</v>
      </c>
      <c r="N373" s="53">
        <v>1</v>
      </c>
      <c r="O373" s="38">
        <v>0</v>
      </c>
      <c r="P373" s="39">
        <v>1</v>
      </c>
      <c r="Q373" s="38">
        <f t="shared" si="23"/>
        <v>5</v>
      </c>
      <c r="R373" s="9">
        <f t="shared" si="23"/>
        <v>10</v>
      </c>
      <c r="S373" s="27">
        <f t="shared" si="24"/>
        <v>7.5</v>
      </c>
      <c r="T373" s="28">
        <f t="shared" si="25"/>
        <v>5</v>
      </c>
      <c r="U373">
        <f t="shared" si="26"/>
        <v>3.5355339059327378</v>
      </c>
      <c r="W373" s="149">
        <v>7.5</v>
      </c>
    </row>
    <row r="374" spans="1:23" s="91" customFormat="1" ht="170">
      <c r="A374" s="94" t="s">
        <v>1031</v>
      </c>
      <c r="B374" s="95" t="s">
        <v>1032</v>
      </c>
      <c r="C374" s="37" t="s">
        <v>46</v>
      </c>
      <c r="D374" s="37" t="s">
        <v>24</v>
      </c>
      <c r="E374" s="37" t="s">
        <v>25</v>
      </c>
      <c r="F374" s="37">
        <v>25802568</v>
      </c>
      <c r="G374" s="44"/>
      <c r="H374" s="40"/>
      <c r="I374" s="45">
        <v>3</v>
      </c>
      <c r="J374" s="53">
        <v>2</v>
      </c>
      <c r="K374" s="45">
        <v>4</v>
      </c>
      <c r="L374" s="53">
        <v>4</v>
      </c>
      <c r="M374" s="45">
        <v>2</v>
      </c>
      <c r="N374" s="53">
        <v>1</v>
      </c>
      <c r="O374" s="45">
        <v>0</v>
      </c>
      <c r="P374" s="39">
        <v>1</v>
      </c>
      <c r="Q374" s="38">
        <f t="shared" si="23"/>
        <v>9</v>
      </c>
      <c r="R374" s="9">
        <f t="shared" si="23"/>
        <v>8</v>
      </c>
      <c r="S374" s="27">
        <f t="shared" si="24"/>
        <v>8.5</v>
      </c>
      <c r="T374" s="28">
        <f t="shared" si="25"/>
        <v>1</v>
      </c>
      <c r="U374">
        <f t="shared" si="26"/>
        <v>0.70710678118654757</v>
      </c>
      <c r="W374" s="149">
        <v>8.5</v>
      </c>
    </row>
    <row r="375" spans="1:23" s="91" customFormat="1" ht="204">
      <c r="A375" s="94" t="s">
        <v>1033</v>
      </c>
      <c r="B375" s="95" t="s">
        <v>1034</v>
      </c>
      <c r="C375" s="37" t="s">
        <v>46</v>
      </c>
      <c r="D375" s="42" t="s">
        <v>24</v>
      </c>
      <c r="E375" s="37" t="s">
        <v>25</v>
      </c>
      <c r="F375" s="37">
        <v>25802567</v>
      </c>
      <c r="G375" s="40"/>
      <c r="H375" s="40"/>
      <c r="I375" s="38">
        <v>3</v>
      </c>
      <c r="J375" s="53">
        <v>2</v>
      </c>
      <c r="K375" s="38">
        <v>1</v>
      </c>
      <c r="L375" s="53">
        <v>5</v>
      </c>
      <c r="M375" s="38">
        <v>0</v>
      </c>
      <c r="N375" s="53">
        <v>3</v>
      </c>
      <c r="O375" s="38">
        <v>0</v>
      </c>
      <c r="P375" s="39">
        <v>1</v>
      </c>
      <c r="Q375" s="38">
        <f t="shared" si="23"/>
        <v>4</v>
      </c>
      <c r="R375" s="9">
        <f t="shared" si="23"/>
        <v>11</v>
      </c>
      <c r="S375" s="27">
        <f t="shared" si="24"/>
        <v>7.5</v>
      </c>
      <c r="T375" s="28">
        <f t="shared" si="25"/>
        <v>7</v>
      </c>
      <c r="U375">
        <f t="shared" si="26"/>
        <v>4.9497474683058327</v>
      </c>
      <c r="V375" s="91">
        <v>10</v>
      </c>
      <c r="W375" s="149">
        <f>(4+11+10)/3</f>
        <v>8.3333333333333339</v>
      </c>
    </row>
    <row r="376" spans="1:23" s="91" customFormat="1" ht="153">
      <c r="A376" s="94" t="s">
        <v>1035</v>
      </c>
      <c r="B376" s="95" t="s">
        <v>1036</v>
      </c>
      <c r="C376" s="37" t="s">
        <v>1037</v>
      </c>
      <c r="D376" s="37" t="s">
        <v>24</v>
      </c>
      <c r="E376" s="37" t="s">
        <v>25</v>
      </c>
      <c r="F376" s="37">
        <v>25800059</v>
      </c>
      <c r="G376" s="40"/>
      <c r="H376" s="40"/>
      <c r="I376" s="38">
        <v>5</v>
      </c>
      <c r="J376" s="53">
        <v>5</v>
      </c>
      <c r="K376" s="38">
        <v>5</v>
      </c>
      <c r="L376" s="53">
        <v>5</v>
      </c>
      <c r="M376" s="38">
        <v>1</v>
      </c>
      <c r="N376" s="53">
        <v>3</v>
      </c>
      <c r="O376" s="38">
        <v>0</v>
      </c>
      <c r="P376" s="39">
        <v>1</v>
      </c>
      <c r="Q376" s="38">
        <f t="shared" si="23"/>
        <v>11</v>
      </c>
      <c r="R376" s="9">
        <f t="shared" si="23"/>
        <v>14</v>
      </c>
      <c r="S376" s="27">
        <f t="shared" si="24"/>
        <v>12.5</v>
      </c>
      <c r="T376" s="28">
        <f t="shared" si="25"/>
        <v>3</v>
      </c>
      <c r="U376">
        <f t="shared" si="26"/>
        <v>2.1213203435596424</v>
      </c>
      <c r="W376" s="149">
        <v>12.5</v>
      </c>
    </row>
    <row r="377" spans="1:23" s="91" customFormat="1" ht="170">
      <c r="A377" s="94" t="s">
        <v>1038</v>
      </c>
      <c r="B377" s="95" t="s">
        <v>1039</v>
      </c>
      <c r="C377" s="37" t="s">
        <v>1040</v>
      </c>
      <c r="D377" s="37" t="s">
        <v>24</v>
      </c>
      <c r="E377" s="37" t="s">
        <v>25</v>
      </c>
      <c r="F377" s="37">
        <v>25788312</v>
      </c>
      <c r="G377" s="40"/>
      <c r="H377" s="40"/>
      <c r="I377" s="38">
        <v>3</v>
      </c>
      <c r="J377" s="53">
        <v>3</v>
      </c>
      <c r="K377" s="38">
        <v>1</v>
      </c>
      <c r="L377" s="53">
        <v>1</v>
      </c>
      <c r="M377" s="38">
        <v>4</v>
      </c>
      <c r="N377" s="53">
        <v>3</v>
      </c>
      <c r="O377" s="38">
        <v>1</v>
      </c>
      <c r="P377" s="39">
        <v>1</v>
      </c>
      <c r="Q377" s="38">
        <f t="shared" si="23"/>
        <v>9</v>
      </c>
      <c r="R377" s="9">
        <f t="shared" si="23"/>
        <v>8</v>
      </c>
      <c r="S377" s="27">
        <f t="shared" si="24"/>
        <v>8.5</v>
      </c>
      <c r="T377" s="28">
        <f t="shared" si="25"/>
        <v>1</v>
      </c>
      <c r="U377">
        <f t="shared" si="26"/>
        <v>0.70710678118654757</v>
      </c>
      <c r="W377" s="149">
        <v>8.5</v>
      </c>
    </row>
    <row r="378" spans="1:23" s="91" customFormat="1" ht="238">
      <c r="A378" s="94" t="s">
        <v>1041</v>
      </c>
      <c r="B378" s="95" t="s">
        <v>1042</v>
      </c>
      <c r="C378" s="37" t="s">
        <v>47</v>
      </c>
      <c r="D378" s="37" t="s">
        <v>29</v>
      </c>
      <c r="E378" s="37" t="s">
        <v>25</v>
      </c>
      <c r="F378" s="37">
        <v>26119838</v>
      </c>
      <c r="G378" s="40"/>
      <c r="H378" s="40"/>
      <c r="I378" s="38">
        <v>5</v>
      </c>
      <c r="J378" s="53">
        <v>4</v>
      </c>
      <c r="K378" s="38">
        <v>5</v>
      </c>
      <c r="L378" s="53">
        <v>5</v>
      </c>
      <c r="M378" s="38">
        <v>2</v>
      </c>
      <c r="N378" s="53">
        <v>5</v>
      </c>
      <c r="O378" s="38">
        <v>4</v>
      </c>
      <c r="P378" s="39">
        <v>4</v>
      </c>
      <c r="Q378" s="38">
        <f t="shared" si="23"/>
        <v>16</v>
      </c>
      <c r="R378" s="9">
        <f t="shared" si="23"/>
        <v>18</v>
      </c>
      <c r="S378" s="27">
        <f t="shared" si="24"/>
        <v>17</v>
      </c>
      <c r="T378" s="28">
        <f t="shared" si="25"/>
        <v>2</v>
      </c>
      <c r="U378">
        <f t="shared" si="26"/>
        <v>1.4142135623730951</v>
      </c>
      <c r="W378" s="149">
        <v>17</v>
      </c>
    </row>
    <row r="379" spans="1:23" s="91" customFormat="1" ht="102">
      <c r="A379" s="94" t="s">
        <v>1043</v>
      </c>
      <c r="B379" s="95" t="s">
        <v>1044</v>
      </c>
      <c r="C379" s="37" t="s">
        <v>943</v>
      </c>
      <c r="D379" s="37" t="s">
        <v>24</v>
      </c>
      <c r="E379" s="37" t="s">
        <v>25</v>
      </c>
      <c r="F379" s="37">
        <v>25838612</v>
      </c>
      <c r="G379" s="40"/>
      <c r="H379" s="40"/>
      <c r="I379" s="38">
        <v>0</v>
      </c>
      <c r="J379" s="53">
        <v>1</v>
      </c>
      <c r="K379" s="38">
        <v>1</v>
      </c>
      <c r="L379" s="53">
        <v>1</v>
      </c>
      <c r="M379" s="38">
        <v>3</v>
      </c>
      <c r="N379" s="53">
        <v>2</v>
      </c>
      <c r="O379" s="38">
        <v>1</v>
      </c>
      <c r="P379" s="39">
        <v>1</v>
      </c>
      <c r="Q379" s="38">
        <f t="shared" si="23"/>
        <v>5</v>
      </c>
      <c r="R379" s="9">
        <f t="shared" si="23"/>
        <v>5</v>
      </c>
      <c r="S379" s="27">
        <f t="shared" si="24"/>
        <v>5</v>
      </c>
      <c r="T379" s="28">
        <f t="shared" si="25"/>
        <v>0</v>
      </c>
      <c r="U379">
        <f t="shared" si="26"/>
        <v>0</v>
      </c>
      <c r="W379" s="149">
        <v>5</v>
      </c>
    </row>
    <row r="380" spans="1:23" s="91" customFormat="1" ht="153">
      <c r="A380" s="94" t="s">
        <v>1045</v>
      </c>
      <c r="B380" s="95" t="s">
        <v>1046</v>
      </c>
      <c r="C380" s="37" t="s">
        <v>943</v>
      </c>
      <c r="D380" s="37" t="s">
        <v>24</v>
      </c>
      <c r="E380" s="37" t="s">
        <v>25</v>
      </c>
      <c r="F380" s="37">
        <v>26229206</v>
      </c>
      <c r="G380" s="40"/>
      <c r="H380" s="40"/>
      <c r="I380" s="38">
        <v>0</v>
      </c>
      <c r="J380" s="53">
        <v>1</v>
      </c>
      <c r="K380" s="38">
        <v>0</v>
      </c>
      <c r="L380" s="53">
        <v>0</v>
      </c>
      <c r="M380" s="38">
        <v>4</v>
      </c>
      <c r="N380" s="53">
        <v>3</v>
      </c>
      <c r="O380" s="38">
        <v>3</v>
      </c>
      <c r="P380" s="39">
        <v>3</v>
      </c>
      <c r="Q380" s="38">
        <f t="shared" si="23"/>
        <v>7</v>
      </c>
      <c r="R380" s="9">
        <f t="shared" si="23"/>
        <v>7</v>
      </c>
      <c r="S380" s="27">
        <f t="shared" si="24"/>
        <v>7</v>
      </c>
      <c r="T380" s="28">
        <f t="shared" si="25"/>
        <v>0</v>
      </c>
      <c r="U380">
        <f t="shared" si="26"/>
        <v>0</v>
      </c>
      <c r="W380" s="149">
        <v>7</v>
      </c>
    </row>
    <row r="381" spans="1:23" s="91" customFormat="1" ht="150">
      <c r="A381" s="37" t="s">
        <v>1047</v>
      </c>
      <c r="B381" s="37" t="s">
        <v>1048</v>
      </c>
      <c r="C381" s="37" t="s">
        <v>1049</v>
      </c>
      <c r="D381" s="37" t="s">
        <v>24</v>
      </c>
      <c r="E381" s="37" t="s">
        <v>25</v>
      </c>
      <c r="F381" s="37">
        <v>26199683</v>
      </c>
      <c r="G381" s="40"/>
      <c r="H381" s="40"/>
      <c r="I381" s="38">
        <v>3</v>
      </c>
      <c r="J381" s="53">
        <v>2</v>
      </c>
      <c r="K381" s="38">
        <v>1</v>
      </c>
      <c r="L381" s="53">
        <v>1</v>
      </c>
      <c r="M381" s="38">
        <v>3</v>
      </c>
      <c r="N381" s="53">
        <v>3</v>
      </c>
      <c r="O381" s="38">
        <v>2</v>
      </c>
      <c r="P381" s="53">
        <v>3</v>
      </c>
      <c r="Q381" s="38">
        <f t="shared" si="23"/>
        <v>9</v>
      </c>
      <c r="R381" s="9">
        <f t="shared" si="23"/>
        <v>9</v>
      </c>
      <c r="S381" s="27">
        <f t="shared" si="24"/>
        <v>9</v>
      </c>
      <c r="T381" s="28">
        <f t="shared" si="25"/>
        <v>0</v>
      </c>
      <c r="U381">
        <f t="shared" si="26"/>
        <v>0</v>
      </c>
      <c r="W381" s="149">
        <v>9</v>
      </c>
    </row>
    <row r="382" spans="1:23" s="90" customFormat="1" ht="195">
      <c r="A382" s="37" t="s">
        <v>1051</v>
      </c>
      <c r="B382" s="37" t="s">
        <v>1052</v>
      </c>
      <c r="C382" s="37" t="s">
        <v>1053</v>
      </c>
      <c r="D382" s="37" t="s">
        <v>24</v>
      </c>
      <c r="E382" s="37" t="s">
        <v>25</v>
      </c>
      <c r="F382" s="37">
        <v>26197888</v>
      </c>
      <c r="G382" s="40"/>
      <c r="H382" s="40"/>
      <c r="I382" s="38">
        <v>5</v>
      </c>
      <c r="J382" s="53">
        <v>1</v>
      </c>
      <c r="K382" s="38">
        <v>5</v>
      </c>
      <c r="L382" s="53">
        <v>5</v>
      </c>
      <c r="M382" s="38">
        <v>2</v>
      </c>
      <c r="N382" s="53">
        <v>3</v>
      </c>
      <c r="O382" s="38">
        <v>3</v>
      </c>
      <c r="P382" s="53">
        <v>4</v>
      </c>
      <c r="Q382" s="38">
        <f t="shared" si="23"/>
        <v>15</v>
      </c>
      <c r="R382" s="9">
        <f t="shared" si="23"/>
        <v>13</v>
      </c>
      <c r="S382" s="27">
        <f t="shared" si="24"/>
        <v>14</v>
      </c>
      <c r="T382" s="28">
        <f t="shared" si="25"/>
        <v>2</v>
      </c>
      <c r="U382">
        <f t="shared" si="26"/>
        <v>1.4142135623730951</v>
      </c>
      <c r="W382" s="199">
        <v>14</v>
      </c>
    </row>
    <row r="383" spans="1:23" s="90" customFormat="1" ht="210">
      <c r="A383" s="37" t="s">
        <v>1054</v>
      </c>
      <c r="B383" s="37" t="s">
        <v>1055</v>
      </c>
      <c r="C383" s="37" t="s">
        <v>1056</v>
      </c>
      <c r="D383" s="37" t="s">
        <v>24</v>
      </c>
      <c r="E383" s="37" t="s">
        <v>25</v>
      </c>
      <c r="F383" s="37">
        <v>26191106</v>
      </c>
      <c r="G383" s="40"/>
      <c r="H383" s="40"/>
      <c r="I383" s="38">
        <v>3</v>
      </c>
      <c r="J383" s="53">
        <v>1</v>
      </c>
      <c r="K383" s="38">
        <v>3</v>
      </c>
      <c r="L383" s="53">
        <v>3</v>
      </c>
      <c r="M383" s="38">
        <v>5</v>
      </c>
      <c r="N383" s="53">
        <v>3</v>
      </c>
      <c r="O383" s="38">
        <v>3</v>
      </c>
      <c r="P383" s="53">
        <v>0</v>
      </c>
      <c r="Q383" s="38">
        <f t="shared" si="23"/>
        <v>14</v>
      </c>
      <c r="R383" s="9">
        <f t="shared" si="23"/>
        <v>7</v>
      </c>
      <c r="S383" s="27">
        <f t="shared" si="24"/>
        <v>10.5</v>
      </c>
      <c r="T383" s="28">
        <f t="shared" si="25"/>
        <v>7</v>
      </c>
      <c r="U383">
        <f t="shared" si="26"/>
        <v>4.9497474683058327</v>
      </c>
      <c r="V383" s="90">
        <v>13</v>
      </c>
      <c r="W383" s="199">
        <f>(14+7+13)/3</f>
        <v>11.333333333333334</v>
      </c>
    </row>
    <row r="384" spans="1:23" s="90" customFormat="1" ht="150">
      <c r="A384" s="37" t="s">
        <v>1057</v>
      </c>
      <c r="B384" s="37" t="s">
        <v>1058</v>
      </c>
      <c r="C384" s="37" t="s">
        <v>45</v>
      </c>
      <c r="D384" s="37" t="s">
        <v>30</v>
      </c>
      <c r="E384" s="37" t="s">
        <v>25</v>
      </c>
      <c r="F384" s="37">
        <v>26191085</v>
      </c>
      <c r="G384" s="40"/>
      <c r="H384" s="40"/>
      <c r="I384" s="38">
        <v>3</v>
      </c>
      <c r="J384" s="53">
        <v>0</v>
      </c>
      <c r="K384" s="38">
        <v>4</v>
      </c>
      <c r="L384" s="53">
        <v>4</v>
      </c>
      <c r="M384" s="38">
        <v>5</v>
      </c>
      <c r="N384" s="53">
        <v>1</v>
      </c>
      <c r="O384" s="38">
        <v>4</v>
      </c>
      <c r="P384" s="53">
        <v>3</v>
      </c>
      <c r="Q384" s="38">
        <f t="shared" si="23"/>
        <v>16</v>
      </c>
      <c r="R384" s="9">
        <f t="shared" si="23"/>
        <v>8</v>
      </c>
      <c r="S384" s="27">
        <f t="shared" si="24"/>
        <v>12</v>
      </c>
      <c r="T384" s="28">
        <f t="shared" si="25"/>
        <v>8</v>
      </c>
      <c r="U384">
        <f t="shared" si="26"/>
        <v>5.6568542494923806</v>
      </c>
      <c r="V384" s="90">
        <v>15</v>
      </c>
      <c r="W384" s="199">
        <f>(16+8+15)/3</f>
        <v>13</v>
      </c>
    </row>
    <row r="385" spans="1:23" s="90" customFormat="1" ht="210">
      <c r="A385" s="42" t="s">
        <v>1059</v>
      </c>
      <c r="B385" s="42" t="s">
        <v>1060</v>
      </c>
      <c r="C385" s="42" t="s">
        <v>993</v>
      </c>
      <c r="D385" s="42" t="s">
        <v>29</v>
      </c>
      <c r="E385" s="37" t="s">
        <v>25</v>
      </c>
      <c r="F385" s="37">
        <v>26188190</v>
      </c>
      <c r="G385" s="40"/>
      <c r="H385" s="40"/>
      <c r="I385" s="38">
        <v>3</v>
      </c>
      <c r="J385" s="98">
        <v>1</v>
      </c>
      <c r="K385" s="38">
        <v>3</v>
      </c>
      <c r="L385" s="98">
        <v>3</v>
      </c>
      <c r="M385" s="38">
        <v>4</v>
      </c>
      <c r="N385" s="98">
        <v>2</v>
      </c>
      <c r="O385" s="38">
        <v>1</v>
      </c>
      <c r="P385" s="98">
        <v>3</v>
      </c>
      <c r="Q385" s="38">
        <f t="shared" si="23"/>
        <v>11</v>
      </c>
      <c r="R385" s="9">
        <f t="shared" si="23"/>
        <v>9</v>
      </c>
      <c r="S385" s="27">
        <f t="shared" si="24"/>
        <v>10</v>
      </c>
      <c r="T385" s="28">
        <f t="shared" si="25"/>
        <v>2</v>
      </c>
      <c r="U385">
        <f t="shared" si="26"/>
        <v>1.4142135623730951</v>
      </c>
      <c r="W385" s="199">
        <v>10</v>
      </c>
    </row>
    <row r="386" spans="1:23" s="90" customFormat="1" ht="195">
      <c r="A386" s="37" t="s">
        <v>1050</v>
      </c>
      <c r="B386" s="37" t="s">
        <v>1061</v>
      </c>
      <c r="C386" s="37" t="s">
        <v>38</v>
      </c>
      <c r="D386" s="37" t="s">
        <v>24</v>
      </c>
      <c r="E386" s="37" t="s">
        <v>25</v>
      </c>
      <c r="F386" s="37">
        <v>26175032</v>
      </c>
      <c r="G386" s="40"/>
      <c r="H386" s="40"/>
      <c r="I386" s="38">
        <v>5</v>
      </c>
      <c r="J386" s="98">
        <v>3</v>
      </c>
      <c r="K386" s="38">
        <v>1</v>
      </c>
      <c r="L386" s="98">
        <v>1</v>
      </c>
      <c r="M386" s="38">
        <v>5</v>
      </c>
      <c r="N386" s="98">
        <v>5</v>
      </c>
      <c r="O386" s="38">
        <v>2</v>
      </c>
      <c r="P386" s="98">
        <v>3</v>
      </c>
      <c r="Q386" s="38">
        <f t="shared" si="23"/>
        <v>13</v>
      </c>
      <c r="R386" s="9">
        <f t="shared" si="23"/>
        <v>12</v>
      </c>
      <c r="S386" s="27">
        <f t="shared" si="24"/>
        <v>12.5</v>
      </c>
      <c r="T386" s="28">
        <f t="shared" si="25"/>
        <v>1</v>
      </c>
      <c r="U386">
        <f t="shared" si="26"/>
        <v>0.70710678118654757</v>
      </c>
      <c r="W386" s="199">
        <v>12.5</v>
      </c>
    </row>
    <row r="387" spans="1:23" s="90" customFormat="1" ht="165">
      <c r="A387" s="37" t="s">
        <v>1062</v>
      </c>
      <c r="B387" s="37" t="s">
        <v>1063</v>
      </c>
      <c r="C387" s="37" t="s">
        <v>1064</v>
      </c>
      <c r="D387" s="37" t="s">
        <v>24</v>
      </c>
      <c r="E387" s="37" t="s">
        <v>25</v>
      </c>
      <c r="F387" s="37">
        <v>26188809</v>
      </c>
      <c r="G387" s="40"/>
      <c r="H387" s="40"/>
      <c r="I387" s="38">
        <v>3</v>
      </c>
      <c r="J387" s="98">
        <v>0</v>
      </c>
      <c r="K387" s="38">
        <v>4</v>
      </c>
      <c r="L387" s="98">
        <v>4</v>
      </c>
      <c r="M387" s="38">
        <v>5</v>
      </c>
      <c r="N387" s="98">
        <v>3</v>
      </c>
      <c r="O387" s="38">
        <v>2</v>
      </c>
      <c r="P387" s="98">
        <v>1</v>
      </c>
      <c r="Q387" s="38">
        <f t="shared" si="23"/>
        <v>14</v>
      </c>
      <c r="R387" s="9">
        <f t="shared" si="23"/>
        <v>8</v>
      </c>
      <c r="S387" s="27">
        <f t="shared" si="24"/>
        <v>11</v>
      </c>
      <c r="T387" s="28">
        <f t="shared" si="25"/>
        <v>6</v>
      </c>
      <c r="U387">
        <f t="shared" si="26"/>
        <v>4.2426406871192848</v>
      </c>
      <c r="W387" s="199">
        <v>11</v>
      </c>
    </row>
    <row r="388" spans="1:23" s="90" customFormat="1" ht="240">
      <c r="A388" s="37" t="s">
        <v>1065</v>
      </c>
      <c r="B388" s="37" t="s">
        <v>1066</v>
      </c>
      <c r="C388" s="37" t="s">
        <v>43</v>
      </c>
      <c r="D388" s="37" t="s">
        <v>24</v>
      </c>
      <c r="E388" s="37" t="s">
        <v>25</v>
      </c>
      <c r="F388" s="37">
        <v>26172948</v>
      </c>
      <c r="G388" s="40"/>
      <c r="H388" s="40"/>
      <c r="I388" s="38">
        <v>5</v>
      </c>
      <c r="J388" s="98">
        <v>3</v>
      </c>
      <c r="K388" s="38">
        <v>5</v>
      </c>
      <c r="L388" s="98">
        <v>5</v>
      </c>
      <c r="M388" s="38">
        <v>5</v>
      </c>
      <c r="N388" s="98">
        <v>2</v>
      </c>
      <c r="O388" s="38">
        <v>4</v>
      </c>
      <c r="P388" s="98">
        <v>4</v>
      </c>
      <c r="Q388" s="38">
        <f t="shared" si="23"/>
        <v>19</v>
      </c>
      <c r="R388" s="9">
        <f t="shared" si="23"/>
        <v>14</v>
      </c>
      <c r="S388" s="27">
        <f t="shared" si="24"/>
        <v>16.5</v>
      </c>
      <c r="T388" s="28">
        <f t="shared" si="25"/>
        <v>5</v>
      </c>
      <c r="U388">
        <f t="shared" si="26"/>
        <v>3.5355339059327378</v>
      </c>
      <c r="W388" s="199">
        <v>16.5</v>
      </c>
    </row>
    <row r="389" spans="1:23" s="90" customFormat="1" ht="210">
      <c r="A389" s="37" t="s">
        <v>1067</v>
      </c>
      <c r="B389" s="37" t="s">
        <v>1068</v>
      </c>
      <c r="C389" s="37" t="s">
        <v>1069</v>
      </c>
      <c r="D389" s="37" t="s">
        <v>24</v>
      </c>
      <c r="E389" s="37" t="s">
        <v>25</v>
      </c>
      <c r="F389" s="37">
        <v>26168712</v>
      </c>
      <c r="G389" s="40"/>
      <c r="H389" s="40"/>
      <c r="I389" s="38">
        <v>3</v>
      </c>
      <c r="J389" s="98">
        <v>2</v>
      </c>
      <c r="K389" s="38">
        <v>5</v>
      </c>
      <c r="L389" s="98">
        <v>5</v>
      </c>
      <c r="M389" s="38">
        <v>3</v>
      </c>
      <c r="N389" s="98">
        <v>1</v>
      </c>
      <c r="O389" s="38">
        <v>1</v>
      </c>
      <c r="P389" s="98">
        <v>3</v>
      </c>
      <c r="Q389" s="38">
        <f t="shared" si="23"/>
        <v>12</v>
      </c>
      <c r="R389" s="9">
        <f t="shared" si="23"/>
        <v>11</v>
      </c>
      <c r="S389" s="27">
        <f t="shared" si="24"/>
        <v>11.5</v>
      </c>
      <c r="T389" s="28">
        <f t="shared" si="25"/>
        <v>1</v>
      </c>
      <c r="U389">
        <f t="shared" si="26"/>
        <v>0.70710678118654757</v>
      </c>
      <c r="W389" s="199">
        <v>11.5</v>
      </c>
    </row>
    <row r="390" spans="1:23" s="90" customFormat="1" ht="255">
      <c r="A390" s="37" t="s">
        <v>1070</v>
      </c>
      <c r="B390" s="37" t="s">
        <v>1071</v>
      </c>
      <c r="C390" s="37" t="s">
        <v>43</v>
      </c>
      <c r="D390" s="37" t="s">
        <v>24</v>
      </c>
      <c r="E390" s="37" t="s">
        <v>25</v>
      </c>
      <c r="F390" s="37">
        <v>26168155</v>
      </c>
      <c r="G390" s="44"/>
      <c r="H390" s="40"/>
      <c r="I390" s="45">
        <v>5</v>
      </c>
      <c r="J390" s="98">
        <v>3</v>
      </c>
      <c r="K390" s="45">
        <v>5</v>
      </c>
      <c r="L390" s="98">
        <v>5</v>
      </c>
      <c r="M390" s="45">
        <v>3</v>
      </c>
      <c r="N390" s="98">
        <v>1</v>
      </c>
      <c r="O390" s="45">
        <v>1</v>
      </c>
      <c r="P390" s="98">
        <v>3</v>
      </c>
      <c r="Q390" s="38">
        <f t="shared" si="23"/>
        <v>14</v>
      </c>
      <c r="R390" s="9">
        <f t="shared" si="23"/>
        <v>12</v>
      </c>
      <c r="S390" s="27">
        <f t="shared" si="24"/>
        <v>13</v>
      </c>
      <c r="T390" s="28">
        <f t="shared" si="25"/>
        <v>2</v>
      </c>
      <c r="U390">
        <f t="shared" si="26"/>
        <v>1.4142135623730951</v>
      </c>
      <c r="W390" s="199">
        <v>13</v>
      </c>
    </row>
    <row r="391" spans="1:23" s="90" customFormat="1" ht="300">
      <c r="A391" s="42" t="s">
        <v>1072</v>
      </c>
      <c r="B391" s="42" t="s">
        <v>1073</v>
      </c>
      <c r="C391" s="42" t="s">
        <v>1074</v>
      </c>
      <c r="D391" s="37" t="s">
        <v>24</v>
      </c>
      <c r="E391" s="37" t="s">
        <v>25</v>
      </c>
      <c r="F391" s="37">
        <v>26157650</v>
      </c>
      <c r="G391" s="40"/>
      <c r="H391" s="40"/>
      <c r="I391" s="38">
        <v>5</v>
      </c>
      <c r="J391" s="98">
        <v>2</v>
      </c>
      <c r="K391" s="38">
        <v>4</v>
      </c>
      <c r="L391" s="98">
        <v>3</v>
      </c>
      <c r="M391" s="38">
        <v>3</v>
      </c>
      <c r="N391" s="98">
        <v>0</v>
      </c>
      <c r="O391" s="38">
        <v>1</v>
      </c>
      <c r="P391" s="98">
        <v>1</v>
      </c>
      <c r="Q391" s="38">
        <f t="shared" si="23"/>
        <v>13</v>
      </c>
      <c r="R391" s="9">
        <f t="shared" si="23"/>
        <v>6</v>
      </c>
      <c r="S391" s="27">
        <f t="shared" si="24"/>
        <v>9.5</v>
      </c>
      <c r="T391" s="28">
        <f t="shared" si="25"/>
        <v>7</v>
      </c>
      <c r="U391">
        <f t="shared" si="26"/>
        <v>4.9497474683058327</v>
      </c>
      <c r="V391" s="90">
        <v>13</v>
      </c>
      <c r="W391" s="199">
        <f>(13+6+13)/3</f>
        <v>10.666666666666666</v>
      </c>
    </row>
    <row r="392" spans="1:23" s="90" customFormat="1" ht="195">
      <c r="A392" s="37" t="s">
        <v>1075</v>
      </c>
      <c r="B392" s="37" t="s">
        <v>1076</v>
      </c>
      <c r="C392" s="37" t="s">
        <v>460</v>
      </c>
      <c r="D392" s="37" t="s">
        <v>24</v>
      </c>
      <c r="E392" s="37" t="s">
        <v>25</v>
      </c>
      <c r="F392" s="37">
        <v>26149863</v>
      </c>
      <c r="G392" s="40"/>
      <c r="H392" s="40"/>
      <c r="I392" s="38">
        <v>5</v>
      </c>
      <c r="J392" s="98">
        <v>5</v>
      </c>
      <c r="K392" s="38">
        <v>1</v>
      </c>
      <c r="L392" s="98">
        <v>1</v>
      </c>
      <c r="M392" s="38">
        <v>3</v>
      </c>
      <c r="N392" s="98">
        <v>5</v>
      </c>
      <c r="O392" s="38">
        <v>1</v>
      </c>
      <c r="P392" s="98">
        <v>5</v>
      </c>
      <c r="Q392" s="38">
        <f t="shared" si="23"/>
        <v>10</v>
      </c>
      <c r="R392" s="9">
        <f t="shared" si="23"/>
        <v>16</v>
      </c>
      <c r="S392" s="27">
        <f t="shared" si="24"/>
        <v>13</v>
      </c>
      <c r="T392" s="28">
        <f t="shared" si="25"/>
        <v>6</v>
      </c>
      <c r="U392">
        <f t="shared" si="26"/>
        <v>4.2426406871192848</v>
      </c>
      <c r="W392" s="199">
        <v>13</v>
      </c>
    </row>
    <row r="393" spans="1:23" s="90" customFormat="1" ht="180">
      <c r="A393" s="37" t="s">
        <v>1077</v>
      </c>
      <c r="B393" s="37" t="s">
        <v>1078</v>
      </c>
      <c r="C393" s="37" t="s">
        <v>1079</v>
      </c>
      <c r="D393" s="37" t="s">
        <v>24</v>
      </c>
      <c r="E393" s="37" t="s">
        <v>25</v>
      </c>
      <c r="F393" s="37">
        <v>26155302</v>
      </c>
      <c r="G393" s="40"/>
      <c r="H393" s="40"/>
      <c r="I393" s="38">
        <v>3</v>
      </c>
      <c r="J393" s="98">
        <v>3</v>
      </c>
      <c r="K393" s="38">
        <v>1</v>
      </c>
      <c r="L393" s="98">
        <v>2</v>
      </c>
      <c r="M393" s="38">
        <v>5</v>
      </c>
      <c r="N393" s="98">
        <v>5</v>
      </c>
      <c r="O393" s="38">
        <v>2</v>
      </c>
      <c r="P393" s="98">
        <v>5</v>
      </c>
      <c r="Q393" s="38">
        <f t="shared" si="23"/>
        <v>11</v>
      </c>
      <c r="R393" s="9">
        <f t="shared" si="23"/>
        <v>15</v>
      </c>
      <c r="S393" s="27">
        <f t="shared" si="24"/>
        <v>13</v>
      </c>
      <c r="T393" s="28">
        <f t="shared" si="25"/>
        <v>4</v>
      </c>
      <c r="U393">
        <f t="shared" si="26"/>
        <v>2.8284271247461903</v>
      </c>
      <c r="W393" s="199">
        <v>13</v>
      </c>
    </row>
    <row r="394" spans="1:23" s="9" customFormat="1" ht="60">
      <c r="A394" s="37" t="s">
        <v>1080</v>
      </c>
      <c r="B394" s="37" t="s">
        <v>1081</v>
      </c>
      <c r="C394" s="37" t="s">
        <v>45</v>
      </c>
      <c r="D394" s="37" t="s">
        <v>30</v>
      </c>
      <c r="E394" s="37" t="s">
        <v>28</v>
      </c>
      <c r="F394" s="17">
        <v>25897343</v>
      </c>
      <c r="G394" s="38">
        <v>3</v>
      </c>
      <c r="H394" s="39">
        <v>5</v>
      </c>
      <c r="I394" s="38">
        <v>0</v>
      </c>
      <c r="J394" s="39">
        <v>0</v>
      </c>
      <c r="K394" s="40"/>
      <c r="L394" s="40"/>
      <c r="M394" s="38">
        <v>1</v>
      </c>
      <c r="N394" s="39">
        <v>3</v>
      </c>
      <c r="O394" s="38">
        <v>0</v>
      </c>
      <c r="P394" s="39">
        <v>2</v>
      </c>
      <c r="Q394" s="38">
        <f>G394+I394+M394+O394</f>
        <v>4</v>
      </c>
      <c r="R394" s="9">
        <f>H394+J394+N394+P394</f>
        <v>10</v>
      </c>
      <c r="S394" s="27">
        <f t="shared" si="24"/>
        <v>7</v>
      </c>
      <c r="T394" s="28">
        <f t="shared" si="25"/>
        <v>6</v>
      </c>
      <c r="U394">
        <f t="shared" si="26"/>
        <v>4.2426406871192848</v>
      </c>
      <c r="W394" s="39">
        <v>7</v>
      </c>
    </row>
    <row r="395" spans="1:23" s="9" customFormat="1" ht="150">
      <c r="A395" s="37" t="s">
        <v>1082</v>
      </c>
      <c r="B395" s="37" t="s">
        <v>1083</v>
      </c>
      <c r="C395" s="37" t="s">
        <v>1084</v>
      </c>
      <c r="D395" s="37" t="s">
        <v>24</v>
      </c>
      <c r="E395" s="37" t="s">
        <v>28</v>
      </c>
      <c r="F395" s="17">
        <v>25887615</v>
      </c>
      <c r="G395" s="38">
        <v>5</v>
      </c>
      <c r="H395" s="39">
        <v>5</v>
      </c>
      <c r="I395" s="38">
        <v>0</v>
      </c>
      <c r="J395" s="39">
        <v>0</v>
      </c>
      <c r="K395" s="40"/>
      <c r="L395" s="40"/>
      <c r="M395" s="38">
        <v>5</v>
      </c>
      <c r="N395" s="39">
        <v>5</v>
      </c>
      <c r="O395" s="38">
        <v>3</v>
      </c>
      <c r="P395" s="39">
        <v>2</v>
      </c>
      <c r="Q395" s="38">
        <f t="shared" ref="Q395:R407" si="27">G395+I395+M395+O395</f>
        <v>13</v>
      </c>
      <c r="R395" s="9">
        <f t="shared" si="27"/>
        <v>12</v>
      </c>
      <c r="S395" s="27">
        <f t="shared" si="24"/>
        <v>12.5</v>
      </c>
      <c r="T395" s="28">
        <f t="shared" si="25"/>
        <v>1</v>
      </c>
      <c r="U395">
        <f t="shared" si="26"/>
        <v>0.70710678118654757</v>
      </c>
      <c r="W395" s="39">
        <v>12.5</v>
      </c>
    </row>
    <row r="396" spans="1:23" s="9" customFormat="1" ht="90">
      <c r="A396" s="37" t="s">
        <v>1085</v>
      </c>
      <c r="B396" s="37" t="s">
        <v>1086</v>
      </c>
      <c r="C396" s="37" t="s">
        <v>1087</v>
      </c>
      <c r="D396" s="37" t="s">
        <v>24</v>
      </c>
      <c r="E396" s="37" t="s">
        <v>28</v>
      </c>
      <c r="F396" s="17">
        <v>25887301</v>
      </c>
      <c r="G396" s="38">
        <v>5</v>
      </c>
      <c r="H396" s="39">
        <v>4</v>
      </c>
      <c r="I396" s="38">
        <v>0</v>
      </c>
      <c r="J396" s="39">
        <v>0</v>
      </c>
      <c r="K396" s="40"/>
      <c r="L396" s="40"/>
      <c r="M396" s="38">
        <v>5</v>
      </c>
      <c r="N396" s="39">
        <v>4</v>
      </c>
      <c r="O396" s="38">
        <v>3</v>
      </c>
      <c r="P396" s="39">
        <v>0</v>
      </c>
      <c r="Q396" s="38">
        <f t="shared" si="27"/>
        <v>13</v>
      </c>
      <c r="R396" s="9">
        <f t="shared" si="27"/>
        <v>8</v>
      </c>
      <c r="S396" s="27">
        <f t="shared" si="24"/>
        <v>10.5</v>
      </c>
      <c r="T396" s="28">
        <f t="shared" si="25"/>
        <v>5</v>
      </c>
      <c r="U396">
        <f t="shared" si="26"/>
        <v>3.5355339059327378</v>
      </c>
      <c r="W396" s="39">
        <v>10.5</v>
      </c>
    </row>
    <row r="397" spans="1:23" s="9" customFormat="1" ht="225">
      <c r="A397" s="42" t="s">
        <v>1088</v>
      </c>
      <c r="B397" s="42" t="s">
        <v>1089</v>
      </c>
      <c r="C397" s="42" t="s">
        <v>1017</v>
      </c>
      <c r="D397" s="42" t="s">
        <v>24</v>
      </c>
      <c r="E397" s="37" t="s">
        <v>28</v>
      </c>
      <c r="F397" s="17">
        <v>25881735</v>
      </c>
      <c r="G397" s="38">
        <v>5</v>
      </c>
      <c r="H397" s="39">
        <v>5</v>
      </c>
      <c r="I397" s="38">
        <v>3</v>
      </c>
      <c r="J397" s="39">
        <v>3</v>
      </c>
      <c r="K397" s="40"/>
      <c r="L397" s="40"/>
      <c r="M397" s="38">
        <v>5</v>
      </c>
      <c r="N397" s="39">
        <v>4</v>
      </c>
      <c r="O397" s="38">
        <v>3</v>
      </c>
      <c r="P397" s="39">
        <v>3</v>
      </c>
      <c r="Q397" s="38">
        <f t="shared" si="27"/>
        <v>16</v>
      </c>
      <c r="R397" s="9">
        <f t="shared" si="27"/>
        <v>15</v>
      </c>
      <c r="S397" s="27">
        <f t="shared" si="24"/>
        <v>15.5</v>
      </c>
      <c r="T397" s="28">
        <f t="shared" si="25"/>
        <v>1</v>
      </c>
      <c r="U397">
        <f t="shared" si="26"/>
        <v>0.70710678118654757</v>
      </c>
      <c r="W397" s="39">
        <v>15.5</v>
      </c>
    </row>
    <row r="398" spans="1:23" s="9" customFormat="1" ht="210">
      <c r="A398" s="37" t="s">
        <v>1090</v>
      </c>
      <c r="B398" s="37" t="s">
        <v>1091</v>
      </c>
      <c r="C398" s="37" t="s">
        <v>1092</v>
      </c>
      <c r="D398" s="37" t="s">
        <v>24</v>
      </c>
      <c r="E398" s="42" t="s">
        <v>28</v>
      </c>
      <c r="F398" s="17">
        <v>25889868</v>
      </c>
      <c r="G398" s="38">
        <v>5</v>
      </c>
      <c r="H398" s="39">
        <v>5</v>
      </c>
      <c r="I398" s="38">
        <v>3</v>
      </c>
      <c r="J398" s="39">
        <v>3</v>
      </c>
      <c r="K398" s="40"/>
      <c r="L398" s="40"/>
      <c r="M398" s="38">
        <v>5</v>
      </c>
      <c r="N398" s="39">
        <v>5</v>
      </c>
      <c r="O398" s="38">
        <v>4</v>
      </c>
      <c r="P398" s="39">
        <v>4</v>
      </c>
      <c r="Q398" s="38">
        <f t="shared" si="27"/>
        <v>17</v>
      </c>
      <c r="R398" s="9">
        <f t="shared" si="27"/>
        <v>17</v>
      </c>
      <c r="S398" s="27">
        <f t="shared" si="24"/>
        <v>17</v>
      </c>
      <c r="T398" s="28">
        <f t="shared" si="25"/>
        <v>0</v>
      </c>
      <c r="U398">
        <f t="shared" si="26"/>
        <v>0</v>
      </c>
      <c r="W398" s="39">
        <v>17</v>
      </c>
    </row>
    <row r="399" spans="1:23" s="39" customFormat="1">
      <c r="A399" s="37" t="s">
        <v>1093</v>
      </c>
      <c r="B399" s="50" t="s">
        <v>1094</v>
      </c>
      <c r="C399" s="50" t="s">
        <v>1095</v>
      </c>
      <c r="D399" s="50" t="s">
        <v>24</v>
      </c>
      <c r="E399" s="50" t="s">
        <v>28</v>
      </c>
      <c r="F399" s="50">
        <v>25922330</v>
      </c>
      <c r="G399" s="38">
        <v>2</v>
      </c>
      <c r="H399" s="39">
        <v>5</v>
      </c>
      <c r="I399" s="38">
        <v>2</v>
      </c>
      <c r="J399" s="39">
        <v>0</v>
      </c>
      <c r="K399" s="40"/>
      <c r="L399" s="40"/>
      <c r="M399" s="38">
        <v>1</v>
      </c>
      <c r="N399" s="39">
        <v>5</v>
      </c>
      <c r="O399" s="38">
        <v>1</v>
      </c>
      <c r="P399" s="39">
        <v>1</v>
      </c>
      <c r="Q399" s="38">
        <f t="shared" si="27"/>
        <v>6</v>
      </c>
      <c r="R399" s="9">
        <f t="shared" si="27"/>
        <v>11</v>
      </c>
      <c r="S399" s="27">
        <f t="shared" si="24"/>
        <v>8.5</v>
      </c>
      <c r="T399" s="28">
        <f t="shared" si="25"/>
        <v>5</v>
      </c>
      <c r="U399">
        <f t="shared" si="26"/>
        <v>3.5355339059327378</v>
      </c>
      <c r="W399" s="39">
        <v>8.5</v>
      </c>
    </row>
    <row r="400" spans="1:23" s="9" customFormat="1">
      <c r="A400" s="37" t="s">
        <v>1096</v>
      </c>
      <c r="B400" s="50" t="s">
        <v>1097</v>
      </c>
      <c r="C400" s="50" t="s">
        <v>1098</v>
      </c>
      <c r="D400" s="50" t="s">
        <v>30</v>
      </c>
      <c r="E400" s="50" t="s">
        <v>28</v>
      </c>
      <c r="F400" s="50">
        <v>25911056</v>
      </c>
      <c r="G400" s="38">
        <v>5</v>
      </c>
      <c r="H400" s="39">
        <v>5</v>
      </c>
      <c r="I400" s="41">
        <v>5</v>
      </c>
      <c r="J400" s="39">
        <v>1</v>
      </c>
      <c r="K400" s="40"/>
      <c r="L400" s="40"/>
      <c r="M400" s="38">
        <v>5</v>
      </c>
      <c r="N400" s="39">
        <v>5</v>
      </c>
      <c r="O400" s="38">
        <v>5</v>
      </c>
      <c r="P400" s="39">
        <v>3</v>
      </c>
      <c r="Q400" s="38">
        <f t="shared" si="27"/>
        <v>20</v>
      </c>
      <c r="R400" s="9">
        <f t="shared" si="27"/>
        <v>14</v>
      </c>
      <c r="S400" s="27">
        <f t="shared" si="24"/>
        <v>17</v>
      </c>
      <c r="T400" s="28">
        <f t="shared" si="25"/>
        <v>6</v>
      </c>
      <c r="U400">
        <f t="shared" si="26"/>
        <v>4.2426406871192848</v>
      </c>
      <c r="W400" s="39">
        <v>17</v>
      </c>
    </row>
    <row r="401" spans="1:23" s="9" customFormat="1" ht="30">
      <c r="A401" s="10" t="s">
        <v>1099</v>
      </c>
      <c r="B401" s="50" t="s">
        <v>1100</v>
      </c>
      <c r="C401" s="50" t="s">
        <v>1101</v>
      </c>
      <c r="D401" s="50" t="s">
        <v>24</v>
      </c>
      <c r="E401" s="50" t="s">
        <v>28</v>
      </c>
      <c r="F401" s="50">
        <v>25946934</v>
      </c>
      <c r="G401" s="38">
        <v>2</v>
      </c>
      <c r="H401" s="39">
        <v>4</v>
      </c>
      <c r="I401" s="38">
        <v>0</v>
      </c>
      <c r="J401" s="39">
        <v>1</v>
      </c>
      <c r="K401" s="40"/>
      <c r="L401" s="40"/>
      <c r="M401" s="38">
        <v>5</v>
      </c>
      <c r="N401" s="39">
        <v>3</v>
      </c>
      <c r="O401" s="38">
        <v>3</v>
      </c>
      <c r="P401" s="39">
        <v>1</v>
      </c>
      <c r="Q401" s="38">
        <f t="shared" si="27"/>
        <v>10</v>
      </c>
      <c r="R401" s="9">
        <f t="shared" si="27"/>
        <v>9</v>
      </c>
      <c r="S401" s="27">
        <f t="shared" si="24"/>
        <v>9.5</v>
      </c>
      <c r="T401" s="28">
        <f t="shared" si="25"/>
        <v>1</v>
      </c>
      <c r="U401">
        <f t="shared" si="26"/>
        <v>0.70710678118654757</v>
      </c>
      <c r="W401" s="39">
        <v>9.5</v>
      </c>
    </row>
    <row r="402" spans="1:23" s="9" customFormat="1">
      <c r="A402" s="37" t="s">
        <v>1102</v>
      </c>
      <c r="B402" s="50" t="s">
        <v>1103</v>
      </c>
      <c r="C402" s="50" t="s">
        <v>1104</v>
      </c>
      <c r="D402" s="50" t="s">
        <v>24</v>
      </c>
      <c r="E402" s="50" t="s">
        <v>28</v>
      </c>
      <c r="F402" s="50">
        <v>25921027</v>
      </c>
      <c r="G402" s="38">
        <v>3</v>
      </c>
      <c r="H402" s="39">
        <v>5</v>
      </c>
      <c r="I402" s="38">
        <v>0</v>
      </c>
      <c r="J402" s="39">
        <v>5</v>
      </c>
      <c r="K402" s="40"/>
      <c r="L402" s="40"/>
      <c r="M402" s="38">
        <v>5</v>
      </c>
      <c r="N402" s="39">
        <v>5</v>
      </c>
      <c r="O402" s="38">
        <v>4</v>
      </c>
      <c r="P402" s="39">
        <v>3</v>
      </c>
      <c r="Q402" s="38">
        <f t="shared" si="27"/>
        <v>12</v>
      </c>
      <c r="R402" s="9">
        <f t="shared" si="27"/>
        <v>18</v>
      </c>
      <c r="S402" s="27">
        <f t="shared" si="24"/>
        <v>15</v>
      </c>
      <c r="T402" s="28">
        <f t="shared" si="25"/>
        <v>6</v>
      </c>
      <c r="U402">
        <f t="shared" si="26"/>
        <v>4.2426406871192848</v>
      </c>
      <c r="W402" s="39">
        <v>15</v>
      </c>
    </row>
    <row r="403" spans="1:23" s="9" customFormat="1">
      <c r="A403" s="37" t="s">
        <v>1105</v>
      </c>
      <c r="B403" s="50" t="s">
        <v>1106</v>
      </c>
      <c r="C403" s="50" t="s">
        <v>1107</v>
      </c>
      <c r="D403" s="50" t="s">
        <v>24</v>
      </c>
      <c r="E403" s="50" t="s">
        <v>28</v>
      </c>
      <c r="F403" s="50">
        <v>25917800</v>
      </c>
      <c r="G403" s="38">
        <v>3</v>
      </c>
      <c r="H403" s="39">
        <v>3</v>
      </c>
      <c r="I403" s="38">
        <v>0</v>
      </c>
      <c r="J403" s="39">
        <v>1</v>
      </c>
      <c r="K403" s="40"/>
      <c r="L403" s="40"/>
      <c r="M403" s="38">
        <v>0</v>
      </c>
      <c r="N403" s="39">
        <v>5</v>
      </c>
      <c r="O403" s="38">
        <v>3</v>
      </c>
      <c r="P403" s="39">
        <v>3</v>
      </c>
      <c r="Q403" s="38">
        <f t="shared" si="27"/>
        <v>6</v>
      </c>
      <c r="R403" s="9">
        <f t="shared" si="27"/>
        <v>12</v>
      </c>
      <c r="S403" s="27">
        <f t="shared" si="24"/>
        <v>9</v>
      </c>
      <c r="T403" s="28">
        <f t="shared" si="25"/>
        <v>6</v>
      </c>
      <c r="U403">
        <f t="shared" si="26"/>
        <v>4.2426406871192848</v>
      </c>
      <c r="W403" s="39">
        <v>9</v>
      </c>
    </row>
    <row r="404" spans="1:23" s="9" customFormat="1" ht="102">
      <c r="A404" s="96" t="s">
        <v>1108</v>
      </c>
      <c r="B404" s="97" t="s">
        <v>1109</v>
      </c>
      <c r="C404" s="50" t="s">
        <v>42</v>
      </c>
      <c r="D404" s="50" t="s">
        <v>24</v>
      </c>
      <c r="E404" s="50" t="s">
        <v>28</v>
      </c>
      <c r="F404" s="50">
        <v>25806843</v>
      </c>
      <c r="G404" s="38">
        <v>4</v>
      </c>
      <c r="H404" s="39">
        <v>5</v>
      </c>
      <c r="I404" s="38">
        <v>0</v>
      </c>
      <c r="J404" s="39">
        <v>0</v>
      </c>
      <c r="K404" s="40"/>
      <c r="L404" s="40"/>
      <c r="M404" s="38">
        <v>4</v>
      </c>
      <c r="N404" s="39">
        <v>5</v>
      </c>
      <c r="O404" s="38">
        <v>2</v>
      </c>
      <c r="P404" s="39">
        <v>1</v>
      </c>
      <c r="Q404" s="38">
        <f t="shared" si="27"/>
        <v>10</v>
      </c>
      <c r="R404" s="9">
        <f t="shared" si="27"/>
        <v>11</v>
      </c>
      <c r="S404" s="27">
        <f t="shared" si="24"/>
        <v>10.5</v>
      </c>
      <c r="T404" s="28">
        <f t="shared" si="25"/>
        <v>1</v>
      </c>
      <c r="U404">
        <f t="shared" si="26"/>
        <v>0.70710678118654757</v>
      </c>
      <c r="W404" s="39">
        <v>10.5</v>
      </c>
    </row>
    <row r="405" spans="1:23" s="9" customFormat="1" ht="240">
      <c r="A405" s="50" t="s">
        <v>1110</v>
      </c>
      <c r="B405" s="37" t="s">
        <v>1111</v>
      </c>
      <c r="C405" s="50" t="s">
        <v>1112</v>
      </c>
      <c r="D405" s="50" t="s">
        <v>24</v>
      </c>
      <c r="E405" s="50" t="s">
        <v>28</v>
      </c>
      <c r="F405" s="50">
        <v>26180433</v>
      </c>
      <c r="G405" s="38">
        <v>4</v>
      </c>
      <c r="H405" s="39">
        <v>5</v>
      </c>
      <c r="I405" s="41">
        <v>5</v>
      </c>
      <c r="J405" s="43">
        <v>5</v>
      </c>
      <c r="K405" s="40"/>
      <c r="L405" s="40"/>
      <c r="M405" s="38">
        <v>5</v>
      </c>
      <c r="N405" s="39">
        <v>5</v>
      </c>
      <c r="O405" s="38">
        <v>3</v>
      </c>
      <c r="P405" s="39">
        <v>4</v>
      </c>
      <c r="Q405" s="38">
        <f t="shared" si="27"/>
        <v>17</v>
      </c>
      <c r="R405" s="9">
        <f t="shared" si="27"/>
        <v>19</v>
      </c>
      <c r="S405" s="27">
        <f t="shared" si="24"/>
        <v>18</v>
      </c>
      <c r="T405" s="28">
        <f t="shared" si="25"/>
        <v>2</v>
      </c>
      <c r="U405">
        <f t="shared" si="26"/>
        <v>1.4142135623730951</v>
      </c>
      <c r="W405" s="39">
        <v>18</v>
      </c>
    </row>
    <row r="406" spans="1:23" s="9" customFormat="1">
      <c r="A406" s="50" t="s">
        <v>1113</v>
      </c>
      <c r="B406" s="50" t="s">
        <v>1114</v>
      </c>
      <c r="C406" s="50" t="s">
        <v>545</v>
      </c>
      <c r="D406" s="50" t="s">
        <v>24</v>
      </c>
      <c r="E406" s="50" t="s">
        <v>28</v>
      </c>
      <c r="F406" s="50">
        <v>26162937</v>
      </c>
      <c r="G406" s="38">
        <v>5</v>
      </c>
      <c r="H406" s="39">
        <v>4</v>
      </c>
      <c r="I406" s="38">
        <v>0</v>
      </c>
      <c r="J406" s="39">
        <v>0</v>
      </c>
      <c r="K406" s="40"/>
      <c r="L406" s="40"/>
      <c r="M406" s="38">
        <v>5</v>
      </c>
      <c r="N406" s="39">
        <v>3</v>
      </c>
      <c r="O406" s="38">
        <v>2</v>
      </c>
      <c r="P406" s="39">
        <v>1</v>
      </c>
      <c r="Q406" s="38">
        <f t="shared" si="27"/>
        <v>12</v>
      </c>
      <c r="R406" s="9">
        <f t="shared" si="27"/>
        <v>8</v>
      </c>
      <c r="S406" s="27">
        <f t="shared" si="24"/>
        <v>10</v>
      </c>
      <c r="T406" s="28">
        <f t="shared" si="25"/>
        <v>4</v>
      </c>
      <c r="U406">
        <f t="shared" si="26"/>
        <v>2.8284271247461903</v>
      </c>
      <c r="W406" s="39">
        <v>10</v>
      </c>
    </row>
    <row r="407" spans="1:23" s="9" customFormat="1" ht="314">
      <c r="A407" s="50" t="s">
        <v>1115</v>
      </c>
      <c r="B407" s="37" t="s">
        <v>1116</v>
      </c>
      <c r="C407" s="50" t="s">
        <v>43</v>
      </c>
      <c r="D407" s="50" t="s">
        <v>24</v>
      </c>
      <c r="E407" s="50" t="s">
        <v>28</v>
      </c>
      <c r="F407" s="50">
        <v>26161753</v>
      </c>
      <c r="G407" s="38">
        <v>5</v>
      </c>
      <c r="H407" s="39">
        <v>5</v>
      </c>
      <c r="I407" s="38">
        <v>2</v>
      </c>
      <c r="J407" s="39">
        <v>4</v>
      </c>
      <c r="K407" s="40"/>
      <c r="L407" s="40"/>
      <c r="M407" s="38">
        <v>5</v>
      </c>
      <c r="N407" s="39">
        <v>5</v>
      </c>
      <c r="O407" s="38">
        <v>4</v>
      </c>
      <c r="P407" s="39">
        <v>4</v>
      </c>
      <c r="Q407" s="38">
        <f t="shared" si="27"/>
        <v>16</v>
      </c>
      <c r="R407" s="9">
        <f t="shared" si="27"/>
        <v>18</v>
      </c>
      <c r="S407" s="27">
        <f t="shared" si="24"/>
        <v>17</v>
      </c>
      <c r="T407" s="28">
        <f t="shared" si="25"/>
        <v>2</v>
      </c>
      <c r="U407">
        <f t="shared" si="26"/>
        <v>1.4142135623730951</v>
      </c>
      <c r="W407" s="39">
        <v>17</v>
      </c>
    </row>
    <row r="408" spans="1:23" s="100" customFormat="1" ht="150">
      <c r="A408" s="106" t="s">
        <v>1117</v>
      </c>
      <c r="B408" s="100" t="s">
        <v>1118</v>
      </c>
      <c r="C408" s="100" t="s">
        <v>70</v>
      </c>
      <c r="D408" s="99" t="s">
        <v>24</v>
      </c>
      <c r="E408" s="99" t="s">
        <v>25</v>
      </c>
      <c r="F408" s="100">
        <v>26088920</v>
      </c>
      <c r="G408" s="102"/>
      <c r="H408" s="102"/>
      <c r="I408" s="67">
        <v>3</v>
      </c>
      <c r="J408" s="39">
        <v>4</v>
      </c>
      <c r="K408" s="67">
        <v>5</v>
      </c>
      <c r="L408" s="39">
        <v>4</v>
      </c>
      <c r="M408" s="67">
        <v>2</v>
      </c>
      <c r="N408" s="39">
        <v>4</v>
      </c>
      <c r="O408" s="67">
        <v>2</v>
      </c>
      <c r="P408" s="39">
        <v>3</v>
      </c>
      <c r="Q408" s="67">
        <f t="shared" ref="Q408:R430" si="28">SUM(G408+I408+K408+M408+O408)</f>
        <v>12</v>
      </c>
      <c r="R408" s="10">
        <f t="shared" si="28"/>
        <v>15</v>
      </c>
      <c r="S408" s="27">
        <f t="shared" si="24"/>
        <v>13.5</v>
      </c>
      <c r="T408" s="28">
        <f t="shared" si="25"/>
        <v>3</v>
      </c>
      <c r="U408">
        <f t="shared" si="26"/>
        <v>2.1213203435596424</v>
      </c>
      <c r="W408" s="101">
        <v>13.5</v>
      </c>
    </row>
    <row r="409" spans="1:23" s="100" customFormat="1" ht="135">
      <c r="A409" s="99" t="s">
        <v>1119</v>
      </c>
      <c r="B409" s="100" t="s">
        <v>1120</v>
      </c>
      <c r="C409" s="100" t="s">
        <v>1121</v>
      </c>
      <c r="D409" s="99" t="s">
        <v>29</v>
      </c>
      <c r="E409" s="99" t="s">
        <v>25</v>
      </c>
      <c r="F409" s="100">
        <v>26084543</v>
      </c>
      <c r="G409" s="102"/>
      <c r="H409" s="102"/>
      <c r="I409" s="68">
        <v>3</v>
      </c>
      <c r="J409" s="39">
        <v>4</v>
      </c>
      <c r="K409" s="67">
        <v>1</v>
      </c>
      <c r="L409" s="39">
        <v>2</v>
      </c>
      <c r="M409" s="67">
        <v>2</v>
      </c>
      <c r="N409" s="39">
        <v>4</v>
      </c>
      <c r="O409" s="67">
        <v>5</v>
      </c>
      <c r="P409" s="39">
        <v>4</v>
      </c>
      <c r="Q409" s="67">
        <f t="shared" si="28"/>
        <v>11</v>
      </c>
      <c r="R409" s="10">
        <f t="shared" si="28"/>
        <v>14</v>
      </c>
      <c r="S409" s="27">
        <f t="shared" si="24"/>
        <v>12.5</v>
      </c>
      <c r="T409" s="28">
        <f t="shared" si="25"/>
        <v>3</v>
      </c>
      <c r="U409">
        <f t="shared" si="26"/>
        <v>2.1213203435596424</v>
      </c>
      <c r="W409" s="101">
        <v>12.5</v>
      </c>
    </row>
    <row r="410" spans="1:23" s="100" customFormat="1" ht="255">
      <c r="A410" s="103" t="s">
        <v>1122</v>
      </c>
      <c r="B410" s="100" t="s">
        <v>1123</v>
      </c>
      <c r="C410" s="100" t="s">
        <v>188</v>
      </c>
      <c r="D410" s="99" t="s">
        <v>24</v>
      </c>
      <c r="E410" s="99" t="s">
        <v>25</v>
      </c>
      <c r="F410" s="100">
        <v>26083826</v>
      </c>
      <c r="G410" s="102"/>
      <c r="H410" s="102"/>
      <c r="I410" s="67">
        <v>3</v>
      </c>
      <c r="J410" s="39">
        <v>4</v>
      </c>
      <c r="K410" s="67">
        <v>4</v>
      </c>
      <c r="L410" s="39">
        <v>4</v>
      </c>
      <c r="M410" s="67">
        <v>3</v>
      </c>
      <c r="N410" s="39">
        <v>3</v>
      </c>
      <c r="O410" s="67">
        <v>4</v>
      </c>
      <c r="P410" s="39">
        <v>3</v>
      </c>
      <c r="Q410" s="67">
        <f t="shared" si="28"/>
        <v>14</v>
      </c>
      <c r="R410" s="10">
        <f t="shared" si="28"/>
        <v>14</v>
      </c>
      <c r="S410" s="27">
        <f t="shared" si="24"/>
        <v>14</v>
      </c>
      <c r="T410" s="28">
        <f t="shared" si="25"/>
        <v>0</v>
      </c>
      <c r="U410">
        <f t="shared" si="26"/>
        <v>0</v>
      </c>
      <c r="W410" s="101">
        <v>14</v>
      </c>
    </row>
    <row r="411" spans="1:23" s="101" customFormat="1" ht="270">
      <c r="A411" s="99" t="s">
        <v>1124</v>
      </c>
      <c r="B411" s="100" t="s">
        <v>1125</v>
      </c>
      <c r="C411" s="100" t="s">
        <v>58</v>
      </c>
      <c r="D411" s="103" t="s">
        <v>24</v>
      </c>
      <c r="E411" s="99" t="s">
        <v>25</v>
      </c>
      <c r="F411" s="100">
        <v>26067637</v>
      </c>
      <c r="G411" s="102"/>
      <c r="H411" s="102"/>
      <c r="I411" s="67">
        <v>3</v>
      </c>
      <c r="J411" s="39">
        <v>3</v>
      </c>
      <c r="K411" s="67">
        <v>4</v>
      </c>
      <c r="L411" s="39">
        <v>4</v>
      </c>
      <c r="M411" s="67">
        <v>5</v>
      </c>
      <c r="N411" s="39">
        <v>4</v>
      </c>
      <c r="O411" s="67">
        <v>5</v>
      </c>
      <c r="P411" s="39">
        <v>5</v>
      </c>
      <c r="Q411" s="67">
        <f t="shared" si="28"/>
        <v>17</v>
      </c>
      <c r="R411" s="10">
        <f t="shared" si="28"/>
        <v>16</v>
      </c>
      <c r="S411" s="27">
        <f t="shared" si="24"/>
        <v>16.5</v>
      </c>
      <c r="T411" s="28">
        <f t="shared" si="25"/>
        <v>1</v>
      </c>
      <c r="U411">
        <f t="shared" si="26"/>
        <v>0.70710678118654757</v>
      </c>
      <c r="W411" s="101">
        <v>16.5</v>
      </c>
    </row>
    <row r="412" spans="1:23" s="100" customFormat="1" ht="150">
      <c r="A412" s="99" t="s">
        <v>1126</v>
      </c>
      <c r="B412" s="100" t="s">
        <v>1127</v>
      </c>
      <c r="C412" s="100" t="s">
        <v>86</v>
      </c>
      <c r="D412" s="99" t="s">
        <v>24</v>
      </c>
      <c r="E412" s="99" t="s">
        <v>25</v>
      </c>
      <c r="F412" s="100">
        <v>25991466</v>
      </c>
      <c r="G412" s="102"/>
      <c r="H412" s="102"/>
      <c r="I412" s="67">
        <v>5</v>
      </c>
      <c r="J412" s="39">
        <v>3</v>
      </c>
      <c r="K412" s="67">
        <v>2</v>
      </c>
      <c r="L412" s="39">
        <v>2</v>
      </c>
      <c r="M412" s="67">
        <v>3</v>
      </c>
      <c r="N412" s="39">
        <v>4</v>
      </c>
      <c r="O412" s="67">
        <v>4</v>
      </c>
      <c r="P412" s="39">
        <v>4</v>
      </c>
      <c r="Q412" s="67">
        <f t="shared" si="28"/>
        <v>14</v>
      </c>
      <c r="R412" s="10">
        <f t="shared" si="28"/>
        <v>13</v>
      </c>
      <c r="S412" s="27">
        <f t="shared" si="24"/>
        <v>13.5</v>
      </c>
      <c r="T412" s="28">
        <f t="shared" si="25"/>
        <v>1</v>
      </c>
      <c r="U412">
        <f t="shared" si="26"/>
        <v>0.70710678118654757</v>
      </c>
      <c r="W412" s="101">
        <v>13.5</v>
      </c>
    </row>
    <row r="413" spans="1:23" s="100" customFormat="1" ht="240">
      <c r="A413" s="99" t="s">
        <v>515</v>
      </c>
      <c r="B413" s="100" t="s">
        <v>1128</v>
      </c>
      <c r="C413" s="100" t="s">
        <v>86</v>
      </c>
      <c r="D413" s="99" t="s">
        <v>29</v>
      </c>
      <c r="E413" s="99" t="s">
        <v>25</v>
      </c>
      <c r="F413" s="100">
        <v>25991465</v>
      </c>
      <c r="G413" s="102"/>
      <c r="H413" s="102"/>
      <c r="I413" s="67">
        <v>5</v>
      </c>
      <c r="J413" s="39">
        <v>4</v>
      </c>
      <c r="K413" s="67">
        <v>5</v>
      </c>
      <c r="L413" s="39">
        <v>5</v>
      </c>
      <c r="M413" s="67">
        <v>5</v>
      </c>
      <c r="N413" s="39">
        <v>4</v>
      </c>
      <c r="O413" s="67">
        <v>5</v>
      </c>
      <c r="P413" s="39">
        <v>4</v>
      </c>
      <c r="Q413" s="67">
        <f t="shared" si="28"/>
        <v>20</v>
      </c>
      <c r="R413" s="10">
        <f t="shared" si="28"/>
        <v>17</v>
      </c>
      <c r="S413" s="27">
        <f t="shared" ref="S413:S467" si="29">AVERAGE(Q413:R413)</f>
        <v>18.5</v>
      </c>
      <c r="T413" s="28">
        <f t="shared" ref="T413:T467" si="30">ABS(Q413-R413)</f>
        <v>3</v>
      </c>
      <c r="U413">
        <f t="shared" ref="U413:U467" si="31">STDEV(Q413:R413)</f>
        <v>2.1213203435596424</v>
      </c>
      <c r="W413" s="101">
        <v>18.5</v>
      </c>
    </row>
    <row r="414" spans="1:23" s="100" customFormat="1" ht="75">
      <c r="A414" s="99" t="s">
        <v>1129</v>
      </c>
      <c r="B414" s="100" t="s">
        <v>1130</v>
      </c>
      <c r="C414" s="100" t="s">
        <v>1131</v>
      </c>
      <c r="D414" s="99" t="s">
        <v>24</v>
      </c>
      <c r="E414" s="99" t="s">
        <v>25</v>
      </c>
      <c r="F414" s="100">
        <v>25989812</v>
      </c>
      <c r="G414" s="102"/>
      <c r="H414" s="102"/>
      <c r="I414" s="67">
        <v>3</v>
      </c>
      <c r="J414" s="39">
        <v>4</v>
      </c>
      <c r="K414" s="67">
        <v>5</v>
      </c>
      <c r="L414" s="39">
        <v>5</v>
      </c>
      <c r="M414" s="67">
        <v>0</v>
      </c>
      <c r="N414" s="39">
        <v>3</v>
      </c>
      <c r="O414" s="67">
        <v>3</v>
      </c>
      <c r="P414" s="39">
        <v>4</v>
      </c>
      <c r="Q414" s="67">
        <f t="shared" si="28"/>
        <v>11</v>
      </c>
      <c r="R414" s="10">
        <f t="shared" si="28"/>
        <v>16</v>
      </c>
      <c r="S414" s="27">
        <f t="shared" si="29"/>
        <v>13.5</v>
      </c>
      <c r="T414" s="28">
        <f t="shared" si="30"/>
        <v>5</v>
      </c>
      <c r="U414">
        <f t="shared" si="31"/>
        <v>3.5355339059327378</v>
      </c>
      <c r="W414" s="101">
        <v>13.5</v>
      </c>
    </row>
    <row r="415" spans="1:23" s="100" customFormat="1" ht="285">
      <c r="A415" s="99" t="s">
        <v>1132</v>
      </c>
      <c r="B415" s="100" t="s">
        <v>1133</v>
      </c>
      <c r="C415" s="100" t="s">
        <v>1134</v>
      </c>
      <c r="D415" s="99" t="s">
        <v>24</v>
      </c>
      <c r="E415" s="99" t="s">
        <v>25</v>
      </c>
      <c r="F415" s="100">
        <v>26081411</v>
      </c>
      <c r="G415" s="104"/>
      <c r="H415" s="102"/>
      <c r="I415" s="105">
        <v>3</v>
      </c>
      <c r="J415" s="39">
        <v>4</v>
      </c>
      <c r="K415" s="105">
        <v>5</v>
      </c>
      <c r="L415" s="39">
        <v>5</v>
      </c>
      <c r="M415" s="105">
        <v>5</v>
      </c>
      <c r="N415" s="39">
        <v>5</v>
      </c>
      <c r="O415" s="105">
        <v>5</v>
      </c>
      <c r="P415" s="39">
        <v>3</v>
      </c>
      <c r="Q415" s="67">
        <f t="shared" si="28"/>
        <v>18</v>
      </c>
      <c r="R415" s="10">
        <f t="shared" si="28"/>
        <v>17</v>
      </c>
      <c r="S415" s="27">
        <f t="shared" si="29"/>
        <v>17.5</v>
      </c>
      <c r="T415" s="28">
        <f t="shared" si="30"/>
        <v>1</v>
      </c>
      <c r="U415">
        <f t="shared" si="31"/>
        <v>0.70710678118654757</v>
      </c>
      <c r="W415" s="101">
        <v>17.5</v>
      </c>
    </row>
    <row r="416" spans="1:23" s="100" customFormat="1" ht="135">
      <c r="A416" s="99" t="s">
        <v>1135</v>
      </c>
      <c r="B416" s="100" t="s">
        <v>1136</v>
      </c>
      <c r="C416" s="100" t="s">
        <v>1137</v>
      </c>
      <c r="D416" s="103" t="s">
        <v>30</v>
      </c>
      <c r="E416" s="99" t="s">
        <v>25</v>
      </c>
      <c r="F416" s="100">
        <v>26026970</v>
      </c>
      <c r="G416" s="102"/>
      <c r="H416" s="102"/>
      <c r="I416" s="67">
        <v>3</v>
      </c>
      <c r="J416" s="39">
        <v>4</v>
      </c>
      <c r="K416" s="67">
        <v>3</v>
      </c>
      <c r="L416" s="39">
        <v>3</v>
      </c>
      <c r="M416" s="67">
        <v>3</v>
      </c>
      <c r="N416" s="39">
        <v>3</v>
      </c>
      <c r="O416" s="67">
        <v>1</v>
      </c>
      <c r="P416" s="39">
        <v>3</v>
      </c>
      <c r="Q416" s="67">
        <f t="shared" si="28"/>
        <v>10</v>
      </c>
      <c r="R416" s="10">
        <f t="shared" si="28"/>
        <v>13</v>
      </c>
      <c r="S416" s="27">
        <f t="shared" si="29"/>
        <v>11.5</v>
      </c>
      <c r="T416" s="28">
        <f t="shared" si="30"/>
        <v>3</v>
      </c>
      <c r="U416">
        <f t="shared" si="31"/>
        <v>2.1213203435596424</v>
      </c>
      <c r="W416" s="101">
        <v>11.5</v>
      </c>
    </row>
    <row r="417" spans="1:23" s="100" customFormat="1" ht="225">
      <c r="A417" s="99" t="s">
        <v>1138</v>
      </c>
      <c r="B417" s="100" t="s">
        <v>1139</v>
      </c>
      <c r="C417" s="100" t="s">
        <v>1140</v>
      </c>
      <c r="D417" s="99" t="s">
        <v>24</v>
      </c>
      <c r="E417" s="99" t="s">
        <v>25</v>
      </c>
      <c r="F417" s="100">
        <v>26109396</v>
      </c>
      <c r="G417" s="102"/>
      <c r="H417" s="102"/>
      <c r="I417" s="67">
        <v>3</v>
      </c>
      <c r="J417" s="43">
        <v>4</v>
      </c>
      <c r="K417" s="67">
        <v>5</v>
      </c>
      <c r="L417" s="43">
        <v>3</v>
      </c>
      <c r="M417" s="67">
        <v>5</v>
      </c>
      <c r="N417" s="43">
        <v>5</v>
      </c>
      <c r="O417" s="67">
        <v>5</v>
      </c>
      <c r="P417" s="43">
        <v>3</v>
      </c>
      <c r="Q417" s="67">
        <f t="shared" si="28"/>
        <v>18</v>
      </c>
      <c r="R417" s="10">
        <f t="shared" si="28"/>
        <v>15</v>
      </c>
      <c r="S417" s="27">
        <f t="shared" si="29"/>
        <v>16.5</v>
      </c>
      <c r="T417" s="28">
        <f t="shared" si="30"/>
        <v>3</v>
      </c>
      <c r="U417">
        <f t="shared" si="31"/>
        <v>2.1213203435596424</v>
      </c>
      <c r="V417" s="101"/>
      <c r="W417" s="101">
        <v>16.5</v>
      </c>
    </row>
    <row r="418" spans="1:23" s="100" customFormat="1" ht="120">
      <c r="A418" s="99" t="s">
        <v>1141</v>
      </c>
      <c r="B418" s="100" t="s">
        <v>1142</v>
      </c>
      <c r="C418" s="100" t="s">
        <v>1143</v>
      </c>
      <c r="D418" s="99" t="s">
        <v>24</v>
      </c>
      <c r="E418" s="99" t="s">
        <v>25</v>
      </c>
      <c r="F418" s="100">
        <v>26094579</v>
      </c>
      <c r="G418" s="102"/>
      <c r="H418" s="102"/>
      <c r="I418" s="67">
        <v>1</v>
      </c>
      <c r="J418" s="39">
        <v>1</v>
      </c>
      <c r="K418" s="67">
        <v>0</v>
      </c>
      <c r="L418" s="39">
        <v>0</v>
      </c>
      <c r="M418" s="67">
        <v>5</v>
      </c>
      <c r="N418" s="39">
        <v>3</v>
      </c>
      <c r="O418" s="67">
        <v>5</v>
      </c>
      <c r="P418" s="39">
        <v>2</v>
      </c>
      <c r="Q418" s="67">
        <f t="shared" si="28"/>
        <v>11</v>
      </c>
      <c r="R418" s="10">
        <f t="shared" si="28"/>
        <v>6</v>
      </c>
      <c r="S418" s="27">
        <f t="shared" si="29"/>
        <v>8.5</v>
      </c>
      <c r="T418" s="28">
        <f t="shared" si="30"/>
        <v>5</v>
      </c>
      <c r="U418">
        <f t="shared" si="31"/>
        <v>3.5355339059327378</v>
      </c>
      <c r="W418" s="101">
        <v>8.5</v>
      </c>
    </row>
    <row r="419" spans="1:23" s="100" customFormat="1" ht="240">
      <c r="A419" s="99" t="s">
        <v>538</v>
      </c>
      <c r="B419" s="100" t="s">
        <v>1144</v>
      </c>
      <c r="C419" s="100" t="s">
        <v>47</v>
      </c>
      <c r="D419" s="99" t="s">
        <v>24</v>
      </c>
      <c r="E419" s="99" t="s">
        <v>25</v>
      </c>
      <c r="F419" s="100">
        <v>26296950</v>
      </c>
      <c r="G419" s="102"/>
      <c r="H419" s="102"/>
      <c r="I419" s="67">
        <v>5</v>
      </c>
      <c r="J419" s="39">
        <v>5</v>
      </c>
      <c r="K419" s="67">
        <v>5</v>
      </c>
      <c r="L419" s="39">
        <v>5</v>
      </c>
      <c r="M419" s="67">
        <v>5</v>
      </c>
      <c r="N419" s="39">
        <v>4</v>
      </c>
      <c r="O419" s="67">
        <v>5</v>
      </c>
      <c r="P419" s="39">
        <v>4</v>
      </c>
      <c r="Q419" s="67">
        <f t="shared" si="28"/>
        <v>20</v>
      </c>
      <c r="R419" s="10">
        <f t="shared" si="28"/>
        <v>18</v>
      </c>
      <c r="S419" s="27">
        <f t="shared" si="29"/>
        <v>19</v>
      </c>
      <c r="T419" s="28">
        <f t="shared" si="30"/>
        <v>2</v>
      </c>
      <c r="U419">
        <f t="shared" si="31"/>
        <v>1.4142135623730951</v>
      </c>
      <c r="W419" s="101">
        <v>19</v>
      </c>
    </row>
    <row r="420" spans="1:23" s="100" customFormat="1" ht="105">
      <c r="A420" s="99" t="s">
        <v>285</v>
      </c>
      <c r="B420" s="100" t="s">
        <v>1145</v>
      </c>
      <c r="C420" s="100" t="s">
        <v>63</v>
      </c>
      <c r="D420" s="99" t="s">
        <v>24</v>
      </c>
      <c r="E420" s="99" t="s">
        <v>25</v>
      </c>
      <c r="F420" s="100">
        <v>25891680</v>
      </c>
      <c r="G420" s="104"/>
      <c r="H420" s="102"/>
      <c r="I420" s="38">
        <v>4</v>
      </c>
      <c r="J420" s="66">
        <v>3</v>
      </c>
      <c r="K420" s="38">
        <v>5</v>
      </c>
      <c r="L420" s="66">
        <v>5</v>
      </c>
      <c r="M420" s="38">
        <v>3</v>
      </c>
      <c r="N420" s="66">
        <v>3</v>
      </c>
      <c r="O420" s="38">
        <v>4</v>
      </c>
      <c r="P420" s="66">
        <v>4</v>
      </c>
      <c r="Q420" s="67">
        <f t="shared" si="28"/>
        <v>16</v>
      </c>
      <c r="R420" s="10">
        <f t="shared" si="28"/>
        <v>15</v>
      </c>
      <c r="S420" s="27">
        <f t="shared" si="29"/>
        <v>15.5</v>
      </c>
      <c r="T420" s="28">
        <f t="shared" si="30"/>
        <v>1</v>
      </c>
      <c r="U420">
        <f t="shared" si="31"/>
        <v>0.70710678118654757</v>
      </c>
      <c r="W420" s="101">
        <v>15.5</v>
      </c>
    </row>
    <row r="421" spans="1:23" s="100" customFormat="1" ht="150">
      <c r="A421" s="99" t="s">
        <v>1146</v>
      </c>
      <c r="B421" s="100" t="s">
        <v>1147</v>
      </c>
      <c r="C421" s="100" t="s">
        <v>58</v>
      </c>
      <c r="D421" s="99" t="s">
        <v>30</v>
      </c>
      <c r="E421" s="99" t="s">
        <v>25</v>
      </c>
      <c r="F421" s="100">
        <v>25847225</v>
      </c>
      <c r="G421" s="102"/>
      <c r="H421" s="102"/>
      <c r="I421" s="41">
        <v>4</v>
      </c>
      <c r="J421" s="66">
        <v>3</v>
      </c>
      <c r="K421" s="38">
        <v>4</v>
      </c>
      <c r="L421" s="66">
        <v>1</v>
      </c>
      <c r="M421" s="38">
        <v>5</v>
      </c>
      <c r="N421" s="66">
        <v>5</v>
      </c>
      <c r="O421" s="38">
        <v>5</v>
      </c>
      <c r="P421" s="66">
        <v>5</v>
      </c>
      <c r="Q421" s="67">
        <f t="shared" si="28"/>
        <v>18</v>
      </c>
      <c r="R421" s="10">
        <f t="shared" si="28"/>
        <v>14</v>
      </c>
      <c r="S421" s="27">
        <f t="shared" si="29"/>
        <v>16</v>
      </c>
      <c r="T421" s="28">
        <f t="shared" si="30"/>
        <v>4</v>
      </c>
      <c r="U421">
        <f t="shared" si="31"/>
        <v>2.8284271247461903</v>
      </c>
      <c r="W421" s="101">
        <v>16</v>
      </c>
    </row>
    <row r="422" spans="1:23" s="100" customFormat="1" ht="165">
      <c r="A422" s="99" t="s">
        <v>1148</v>
      </c>
      <c r="B422" s="100" t="s">
        <v>1149</v>
      </c>
      <c r="C422" s="100" t="s">
        <v>23</v>
      </c>
      <c r="D422" s="99" t="s">
        <v>30</v>
      </c>
      <c r="E422" s="99" t="s">
        <v>25</v>
      </c>
      <c r="F422" s="100">
        <v>25818056</v>
      </c>
      <c r="G422" s="102"/>
      <c r="H422" s="102"/>
      <c r="I422" s="38">
        <v>4</v>
      </c>
      <c r="J422" s="66">
        <v>3</v>
      </c>
      <c r="K422" s="38">
        <v>4</v>
      </c>
      <c r="L422" s="66">
        <v>4</v>
      </c>
      <c r="M422" s="38">
        <v>4</v>
      </c>
      <c r="N422" s="66">
        <v>3</v>
      </c>
      <c r="O422" s="38">
        <v>3</v>
      </c>
      <c r="P422" s="66">
        <v>1</v>
      </c>
      <c r="Q422" s="67">
        <f t="shared" si="28"/>
        <v>15</v>
      </c>
      <c r="R422" s="10">
        <f t="shared" si="28"/>
        <v>11</v>
      </c>
      <c r="S422" s="27">
        <f t="shared" si="29"/>
        <v>13</v>
      </c>
      <c r="T422" s="28">
        <f t="shared" si="30"/>
        <v>4</v>
      </c>
      <c r="U422">
        <f t="shared" si="31"/>
        <v>2.8284271247461903</v>
      </c>
      <c r="W422" s="101">
        <v>13</v>
      </c>
    </row>
    <row r="423" spans="1:23" s="100" customFormat="1" ht="255">
      <c r="A423" s="99" t="s">
        <v>1150</v>
      </c>
      <c r="B423" s="100" t="s">
        <v>1151</v>
      </c>
      <c r="C423" s="100" t="s">
        <v>27</v>
      </c>
      <c r="D423" s="99" t="s">
        <v>24</v>
      </c>
      <c r="E423" s="99" t="s">
        <v>25</v>
      </c>
      <c r="F423" s="100">
        <v>25552545</v>
      </c>
      <c r="G423" s="102"/>
      <c r="H423" s="102"/>
      <c r="I423" s="38">
        <v>3</v>
      </c>
      <c r="J423" s="66">
        <v>5</v>
      </c>
      <c r="K423" s="38">
        <v>5</v>
      </c>
      <c r="L423" s="66">
        <v>5</v>
      </c>
      <c r="M423" s="38">
        <v>3</v>
      </c>
      <c r="N423" s="66">
        <v>3</v>
      </c>
      <c r="O423" s="38">
        <v>3</v>
      </c>
      <c r="P423" s="66">
        <v>4</v>
      </c>
      <c r="Q423" s="67">
        <f t="shared" si="28"/>
        <v>14</v>
      </c>
      <c r="R423" s="10">
        <f t="shared" si="28"/>
        <v>17</v>
      </c>
      <c r="S423" s="27">
        <f t="shared" si="29"/>
        <v>15.5</v>
      </c>
      <c r="T423" s="28">
        <f t="shared" si="30"/>
        <v>3</v>
      </c>
      <c r="U423">
        <f t="shared" si="31"/>
        <v>2.1213203435596424</v>
      </c>
      <c r="W423" s="101">
        <v>15.5</v>
      </c>
    </row>
    <row r="424" spans="1:23" s="100" customFormat="1" ht="195">
      <c r="A424" s="99" t="s">
        <v>1152</v>
      </c>
      <c r="B424" s="100" t="s">
        <v>1153</v>
      </c>
      <c r="C424" s="100" t="s">
        <v>993</v>
      </c>
      <c r="D424" s="99" t="s">
        <v>30</v>
      </c>
      <c r="E424" s="103" t="s">
        <v>25</v>
      </c>
      <c r="F424" s="100">
        <v>25404614</v>
      </c>
      <c r="G424" s="102"/>
      <c r="H424" s="102"/>
      <c r="I424" s="38">
        <v>3</v>
      </c>
      <c r="J424" s="66">
        <v>3</v>
      </c>
      <c r="K424" s="38">
        <v>1</v>
      </c>
      <c r="L424" s="66">
        <v>3</v>
      </c>
      <c r="M424" s="38">
        <v>4</v>
      </c>
      <c r="N424" s="66">
        <v>3</v>
      </c>
      <c r="O424" s="38">
        <v>3</v>
      </c>
      <c r="P424" s="66">
        <v>2</v>
      </c>
      <c r="Q424" s="67">
        <f t="shared" si="28"/>
        <v>11</v>
      </c>
      <c r="R424" s="10">
        <f t="shared" si="28"/>
        <v>11</v>
      </c>
      <c r="S424" s="27">
        <f t="shared" si="29"/>
        <v>11</v>
      </c>
      <c r="T424" s="28">
        <f t="shared" si="30"/>
        <v>0</v>
      </c>
      <c r="U424">
        <f t="shared" si="31"/>
        <v>0</v>
      </c>
      <c r="W424" s="101">
        <v>11</v>
      </c>
    </row>
    <row r="425" spans="1:23" s="100" customFormat="1" ht="210">
      <c r="A425" s="99" t="s">
        <v>1154</v>
      </c>
      <c r="B425" s="100" t="s">
        <v>1155</v>
      </c>
      <c r="C425" s="100" t="s">
        <v>814</v>
      </c>
      <c r="D425" s="99" t="s">
        <v>24</v>
      </c>
      <c r="E425" s="99" t="s">
        <v>25</v>
      </c>
      <c r="F425" s="100">
        <v>24743425</v>
      </c>
      <c r="G425" s="102"/>
      <c r="H425" s="102"/>
      <c r="I425" s="38">
        <v>3</v>
      </c>
      <c r="J425" s="66">
        <v>3</v>
      </c>
      <c r="K425" s="38">
        <v>4</v>
      </c>
      <c r="L425" s="66">
        <v>4</v>
      </c>
      <c r="M425" s="38">
        <v>4</v>
      </c>
      <c r="N425" s="66">
        <v>3</v>
      </c>
      <c r="O425" s="38">
        <v>4</v>
      </c>
      <c r="P425" s="66">
        <v>4</v>
      </c>
      <c r="Q425" s="67">
        <f t="shared" si="28"/>
        <v>15</v>
      </c>
      <c r="R425" s="10">
        <f t="shared" si="28"/>
        <v>14</v>
      </c>
      <c r="S425" s="27">
        <f t="shared" si="29"/>
        <v>14.5</v>
      </c>
      <c r="T425" s="28">
        <f t="shared" si="30"/>
        <v>1</v>
      </c>
      <c r="U425">
        <f t="shared" si="31"/>
        <v>0.70710678118654757</v>
      </c>
      <c r="W425" s="101">
        <v>14.5</v>
      </c>
    </row>
    <row r="426" spans="1:23" s="100" customFormat="1" ht="105">
      <c r="A426" s="99" t="s">
        <v>1156</v>
      </c>
      <c r="B426" s="100" t="s">
        <v>1157</v>
      </c>
      <c r="C426" s="100" t="s">
        <v>1158</v>
      </c>
      <c r="D426" s="99" t="s">
        <v>29</v>
      </c>
      <c r="E426" s="99" t="s">
        <v>28</v>
      </c>
      <c r="F426" s="100">
        <v>26088796</v>
      </c>
      <c r="G426" s="67">
        <v>5</v>
      </c>
      <c r="H426" s="39">
        <v>5</v>
      </c>
      <c r="I426" s="68">
        <v>0</v>
      </c>
      <c r="J426" s="39">
        <v>1</v>
      </c>
      <c r="K426" s="70"/>
      <c r="L426" s="70"/>
      <c r="M426" s="67">
        <v>3</v>
      </c>
      <c r="N426" s="39">
        <v>4</v>
      </c>
      <c r="O426" s="67">
        <v>4</v>
      </c>
      <c r="P426" s="39">
        <v>3</v>
      </c>
      <c r="Q426" s="67">
        <f t="shared" si="28"/>
        <v>12</v>
      </c>
      <c r="R426" s="10">
        <f t="shared" si="28"/>
        <v>13</v>
      </c>
      <c r="S426" s="27">
        <f t="shared" si="29"/>
        <v>12.5</v>
      </c>
      <c r="T426" s="28">
        <f t="shared" si="30"/>
        <v>1</v>
      </c>
      <c r="U426">
        <f t="shared" si="31"/>
        <v>0.70710678118654757</v>
      </c>
      <c r="W426" s="101">
        <v>12.5</v>
      </c>
    </row>
    <row r="427" spans="1:23" s="100" customFormat="1" ht="120">
      <c r="A427" s="99" t="s">
        <v>1159</v>
      </c>
      <c r="B427" s="100" t="s">
        <v>1160</v>
      </c>
      <c r="C427" s="100" t="s">
        <v>1161</v>
      </c>
      <c r="D427" s="99" t="s">
        <v>24</v>
      </c>
      <c r="E427" s="99" t="s">
        <v>28</v>
      </c>
      <c r="F427" s="100">
        <v>26076950</v>
      </c>
      <c r="G427" s="67">
        <v>5</v>
      </c>
      <c r="H427" s="39">
        <v>5</v>
      </c>
      <c r="I427" s="67">
        <v>0</v>
      </c>
      <c r="J427" s="39">
        <v>1</v>
      </c>
      <c r="K427" s="70"/>
      <c r="L427" s="70"/>
      <c r="M427" s="67">
        <v>5</v>
      </c>
      <c r="N427" s="39">
        <v>5</v>
      </c>
      <c r="O427" s="67">
        <v>5</v>
      </c>
      <c r="P427" s="39">
        <v>4</v>
      </c>
      <c r="Q427" s="67">
        <f t="shared" si="28"/>
        <v>15</v>
      </c>
      <c r="R427" s="10">
        <f t="shared" si="28"/>
        <v>15</v>
      </c>
      <c r="S427" s="27">
        <f t="shared" si="29"/>
        <v>15</v>
      </c>
      <c r="T427" s="28">
        <f t="shared" si="30"/>
        <v>0</v>
      </c>
      <c r="U427">
        <f t="shared" si="31"/>
        <v>0</v>
      </c>
      <c r="W427" s="101">
        <v>15</v>
      </c>
    </row>
    <row r="428" spans="1:23" s="101" customFormat="1" ht="90">
      <c r="A428" s="99" t="s">
        <v>1162</v>
      </c>
      <c r="B428" s="100" t="s">
        <v>1163</v>
      </c>
      <c r="C428" s="100" t="s">
        <v>53</v>
      </c>
      <c r="D428" s="103" t="s">
        <v>29</v>
      </c>
      <c r="E428" s="99" t="s">
        <v>28</v>
      </c>
      <c r="F428" s="100">
        <v>25797363</v>
      </c>
      <c r="G428" s="38">
        <v>5</v>
      </c>
      <c r="H428" s="66">
        <v>5</v>
      </c>
      <c r="I428" s="38">
        <v>1</v>
      </c>
      <c r="J428" s="66">
        <v>0</v>
      </c>
      <c r="K428" s="70"/>
      <c r="L428" s="70"/>
      <c r="M428" s="38">
        <v>5</v>
      </c>
      <c r="N428" s="66">
        <v>5</v>
      </c>
      <c r="O428" s="38">
        <v>4</v>
      </c>
      <c r="P428" s="66">
        <v>5</v>
      </c>
      <c r="Q428" s="67">
        <f t="shared" si="28"/>
        <v>15</v>
      </c>
      <c r="R428" s="10">
        <f t="shared" si="28"/>
        <v>15</v>
      </c>
      <c r="S428" s="27">
        <f t="shared" si="29"/>
        <v>15</v>
      </c>
      <c r="T428" s="28">
        <f t="shared" si="30"/>
        <v>0</v>
      </c>
      <c r="U428">
        <f t="shared" si="31"/>
        <v>0</v>
      </c>
      <c r="W428" s="101">
        <v>15</v>
      </c>
    </row>
    <row r="429" spans="1:23" s="100" customFormat="1" ht="90">
      <c r="A429" s="99" t="s">
        <v>1164</v>
      </c>
      <c r="B429" s="100" t="s">
        <v>1165</v>
      </c>
      <c r="C429" s="100" t="s">
        <v>1166</v>
      </c>
      <c r="D429" s="99" t="s">
        <v>29</v>
      </c>
      <c r="E429" s="99" t="s">
        <v>28</v>
      </c>
      <c r="F429" s="100">
        <v>25000924</v>
      </c>
      <c r="G429" s="38">
        <v>4</v>
      </c>
      <c r="H429" s="66">
        <v>5</v>
      </c>
      <c r="I429" s="38">
        <v>1</v>
      </c>
      <c r="J429" s="69">
        <v>0</v>
      </c>
      <c r="K429" s="70"/>
      <c r="L429" s="70"/>
      <c r="M429" s="38">
        <v>5</v>
      </c>
      <c r="N429" s="66">
        <v>5</v>
      </c>
      <c r="O429" s="38">
        <v>4</v>
      </c>
      <c r="P429" s="66">
        <v>5</v>
      </c>
      <c r="Q429" s="67">
        <f t="shared" si="28"/>
        <v>14</v>
      </c>
      <c r="R429" s="10">
        <f t="shared" si="28"/>
        <v>15</v>
      </c>
      <c r="S429" s="27">
        <f t="shared" si="29"/>
        <v>14.5</v>
      </c>
      <c r="T429" s="28">
        <f t="shared" si="30"/>
        <v>1</v>
      </c>
      <c r="U429">
        <f t="shared" si="31"/>
        <v>0.70710678118654757</v>
      </c>
      <c r="W429" s="101">
        <v>14.5</v>
      </c>
    </row>
    <row r="430" spans="1:23" s="91" customFormat="1" ht="180">
      <c r="A430" s="10" t="s">
        <v>1167</v>
      </c>
      <c r="B430" s="66" t="s">
        <v>1168</v>
      </c>
      <c r="C430" s="10" t="s">
        <v>1169</v>
      </c>
      <c r="D430" s="10" t="s">
        <v>24</v>
      </c>
      <c r="E430" s="10" t="s">
        <v>25</v>
      </c>
      <c r="F430" s="9">
        <v>26462715</v>
      </c>
      <c r="G430" s="46"/>
      <c r="H430" s="46"/>
      <c r="I430" s="11">
        <v>4</v>
      </c>
      <c r="J430" s="9">
        <v>3</v>
      </c>
      <c r="K430" s="11">
        <v>5</v>
      </c>
      <c r="L430" s="9">
        <v>5</v>
      </c>
      <c r="M430" s="11">
        <v>3</v>
      </c>
      <c r="N430" s="9">
        <v>3</v>
      </c>
      <c r="O430" s="11">
        <v>1</v>
      </c>
      <c r="P430" s="9">
        <v>1</v>
      </c>
      <c r="Q430" s="67">
        <f t="shared" si="28"/>
        <v>13</v>
      </c>
      <c r="R430" s="10">
        <f t="shared" si="28"/>
        <v>12</v>
      </c>
      <c r="S430" s="27">
        <f t="shared" si="29"/>
        <v>12.5</v>
      </c>
      <c r="T430" s="28">
        <f t="shared" si="30"/>
        <v>1</v>
      </c>
      <c r="U430">
        <f t="shared" si="31"/>
        <v>0.70710678118654757</v>
      </c>
      <c r="V430" s="9"/>
      <c r="W430" s="39">
        <v>12.5</v>
      </c>
    </row>
    <row r="431" spans="1:23" s="9" customFormat="1" ht="135">
      <c r="A431" s="37" t="s">
        <v>1170</v>
      </c>
      <c r="B431" s="37" t="s">
        <v>1171</v>
      </c>
      <c r="C431" s="37" t="s">
        <v>1172</v>
      </c>
      <c r="D431" s="37" t="s">
        <v>29</v>
      </c>
      <c r="E431" s="37" t="s">
        <v>25</v>
      </c>
      <c r="F431" s="37" t="s">
        <v>1173</v>
      </c>
      <c r="G431" s="40"/>
      <c r="H431" s="40"/>
      <c r="I431" s="38">
        <v>3</v>
      </c>
      <c r="J431" s="39">
        <v>2</v>
      </c>
      <c r="K431" s="38">
        <v>5</v>
      </c>
      <c r="L431" s="39">
        <v>5</v>
      </c>
      <c r="M431" s="38">
        <v>2</v>
      </c>
      <c r="N431" s="39">
        <v>2</v>
      </c>
      <c r="O431" s="38">
        <v>0</v>
      </c>
      <c r="P431" s="39">
        <v>1</v>
      </c>
      <c r="Q431" s="38">
        <f>I431+K431+M431+O431</f>
        <v>10</v>
      </c>
      <c r="R431" s="39">
        <f>J431+L431+N431+P431</f>
        <v>10</v>
      </c>
      <c r="S431" s="27">
        <f t="shared" si="29"/>
        <v>10</v>
      </c>
      <c r="T431" s="28">
        <f t="shared" si="30"/>
        <v>0</v>
      </c>
      <c r="U431">
        <f t="shared" si="31"/>
        <v>0</v>
      </c>
      <c r="W431" s="39">
        <v>10</v>
      </c>
    </row>
    <row r="432" spans="1:23" s="9" customFormat="1" ht="225">
      <c r="A432" s="37" t="s">
        <v>858</v>
      </c>
      <c r="B432" s="37" t="s">
        <v>859</v>
      </c>
      <c r="C432" s="37" t="s">
        <v>1172</v>
      </c>
      <c r="D432" s="37" t="s">
        <v>24</v>
      </c>
      <c r="E432" s="37" t="s">
        <v>25</v>
      </c>
      <c r="F432" s="37" t="s">
        <v>1173</v>
      </c>
      <c r="G432" s="40"/>
      <c r="H432" s="40"/>
      <c r="I432" s="41">
        <v>3</v>
      </c>
      <c r="J432" s="39">
        <v>1</v>
      </c>
      <c r="K432" s="38">
        <v>5</v>
      </c>
      <c r="L432" s="39">
        <v>5</v>
      </c>
      <c r="M432" s="38">
        <v>1</v>
      </c>
      <c r="N432" s="39">
        <v>1</v>
      </c>
      <c r="O432" s="38">
        <v>0</v>
      </c>
      <c r="P432" s="39">
        <v>4</v>
      </c>
      <c r="Q432" s="38">
        <f t="shared" ref="Q432:R468" si="32">I432+K432+M432+O432</f>
        <v>9</v>
      </c>
      <c r="R432" s="39">
        <f t="shared" si="32"/>
        <v>11</v>
      </c>
      <c r="S432" s="27">
        <f t="shared" si="29"/>
        <v>10</v>
      </c>
      <c r="T432" s="28">
        <f t="shared" si="30"/>
        <v>2</v>
      </c>
      <c r="U432">
        <f t="shared" si="31"/>
        <v>1.4142135623730951</v>
      </c>
      <c r="W432" s="39">
        <v>10</v>
      </c>
    </row>
    <row r="433" spans="1:23" s="9" customFormat="1" ht="150">
      <c r="A433" s="37" t="s">
        <v>862</v>
      </c>
      <c r="B433" s="37" t="s">
        <v>863</v>
      </c>
      <c r="C433" s="37" t="s">
        <v>1172</v>
      </c>
      <c r="D433" s="37" t="s">
        <v>30</v>
      </c>
      <c r="E433" s="37" t="s">
        <v>25</v>
      </c>
      <c r="F433" s="37" t="s">
        <v>1173</v>
      </c>
      <c r="G433" s="40"/>
      <c r="H433" s="40"/>
      <c r="I433" s="38">
        <v>2</v>
      </c>
      <c r="J433" s="39">
        <v>1</v>
      </c>
      <c r="K433" s="38">
        <v>2</v>
      </c>
      <c r="L433" s="39">
        <v>2</v>
      </c>
      <c r="M433" s="38">
        <v>1</v>
      </c>
      <c r="N433" s="39">
        <v>1</v>
      </c>
      <c r="O433" s="38">
        <v>1</v>
      </c>
      <c r="P433" s="39">
        <v>4</v>
      </c>
      <c r="Q433" s="38">
        <f t="shared" si="32"/>
        <v>6</v>
      </c>
      <c r="R433" s="39">
        <f t="shared" si="32"/>
        <v>8</v>
      </c>
      <c r="S433" s="27">
        <f t="shared" si="29"/>
        <v>7</v>
      </c>
      <c r="T433" s="28">
        <f t="shared" si="30"/>
        <v>2</v>
      </c>
      <c r="U433">
        <f t="shared" si="31"/>
        <v>1.4142135623730951</v>
      </c>
      <c r="W433" s="39">
        <v>7</v>
      </c>
    </row>
    <row r="434" spans="1:23" s="9" customFormat="1" ht="210">
      <c r="A434" s="37" t="s">
        <v>853</v>
      </c>
      <c r="B434" s="37" t="s">
        <v>854</v>
      </c>
      <c r="C434" s="37" t="s">
        <v>1172</v>
      </c>
      <c r="D434" s="37" t="s">
        <v>24</v>
      </c>
      <c r="E434" s="37" t="s">
        <v>25</v>
      </c>
      <c r="F434" s="37" t="s">
        <v>1173</v>
      </c>
      <c r="G434" s="40"/>
      <c r="H434" s="40"/>
      <c r="I434" s="38">
        <v>5</v>
      </c>
      <c r="J434" s="39">
        <v>4</v>
      </c>
      <c r="K434" s="38">
        <v>5</v>
      </c>
      <c r="L434" s="39">
        <v>5</v>
      </c>
      <c r="M434" s="38">
        <v>3</v>
      </c>
      <c r="N434" s="39">
        <v>5</v>
      </c>
      <c r="O434" s="38">
        <v>2</v>
      </c>
      <c r="P434" s="39">
        <v>5</v>
      </c>
      <c r="Q434" s="38">
        <f t="shared" si="32"/>
        <v>15</v>
      </c>
      <c r="R434" s="39">
        <f t="shared" si="32"/>
        <v>19</v>
      </c>
      <c r="S434" s="27">
        <f t="shared" si="29"/>
        <v>17</v>
      </c>
      <c r="T434" s="28">
        <f t="shared" si="30"/>
        <v>4</v>
      </c>
      <c r="U434">
        <f t="shared" si="31"/>
        <v>2.8284271247461903</v>
      </c>
      <c r="W434" s="39">
        <v>17</v>
      </c>
    </row>
    <row r="435" spans="1:23" s="9" customFormat="1" ht="240">
      <c r="A435" s="37" t="s">
        <v>1174</v>
      </c>
      <c r="B435" s="37" t="s">
        <v>1175</v>
      </c>
      <c r="C435" s="37" t="s">
        <v>1172</v>
      </c>
      <c r="D435" s="37" t="s">
        <v>24</v>
      </c>
      <c r="E435" s="37" t="s">
        <v>25</v>
      </c>
      <c r="F435" s="37" t="s">
        <v>1173</v>
      </c>
      <c r="G435" s="40"/>
      <c r="H435" s="40"/>
      <c r="I435" s="38">
        <v>3</v>
      </c>
      <c r="J435" s="39">
        <v>2</v>
      </c>
      <c r="K435" s="38">
        <v>5</v>
      </c>
      <c r="L435" s="39">
        <v>4</v>
      </c>
      <c r="M435" s="38">
        <v>3</v>
      </c>
      <c r="N435" s="39">
        <v>5</v>
      </c>
      <c r="O435" s="38">
        <v>1</v>
      </c>
      <c r="P435" s="39">
        <v>5</v>
      </c>
      <c r="Q435" s="38">
        <f t="shared" si="32"/>
        <v>12</v>
      </c>
      <c r="R435" s="39">
        <f t="shared" si="32"/>
        <v>16</v>
      </c>
      <c r="S435" s="27">
        <f t="shared" si="29"/>
        <v>14</v>
      </c>
      <c r="T435" s="28">
        <f t="shared" si="30"/>
        <v>4</v>
      </c>
      <c r="U435">
        <f t="shared" si="31"/>
        <v>2.8284271247461903</v>
      </c>
      <c r="W435" s="39">
        <v>14</v>
      </c>
    </row>
    <row r="436" spans="1:23" s="39" customFormat="1" ht="180">
      <c r="A436" s="42" t="s">
        <v>1176</v>
      </c>
      <c r="B436" s="42" t="s">
        <v>1177</v>
      </c>
      <c r="C436" s="37" t="s">
        <v>1172</v>
      </c>
      <c r="D436" s="42" t="s">
        <v>24</v>
      </c>
      <c r="E436" s="37" t="s">
        <v>25</v>
      </c>
      <c r="F436" s="37" t="s">
        <v>1173</v>
      </c>
      <c r="G436" s="40"/>
      <c r="H436" s="40"/>
      <c r="I436" s="38">
        <v>3</v>
      </c>
      <c r="J436" s="39">
        <v>1</v>
      </c>
      <c r="K436" s="38">
        <v>5</v>
      </c>
      <c r="L436" s="107">
        <v>5</v>
      </c>
      <c r="M436" s="38">
        <v>1</v>
      </c>
      <c r="N436" s="107">
        <v>3</v>
      </c>
      <c r="O436" s="38">
        <v>0</v>
      </c>
      <c r="P436" s="107">
        <v>2</v>
      </c>
      <c r="Q436" s="38">
        <f t="shared" si="32"/>
        <v>9</v>
      </c>
      <c r="R436" s="39">
        <f t="shared" si="32"/>
        <v>11</v>
      </c>
      <c r="S436" s="27">
        <f t="shared" si="29"/>
        <v>10</v>
      </c>
      <c r="T436" s="28">
        <f t="shared" si="30"/>
        <v>2</v>
      </c>
      <c r="U436">
        <f t="shared" si="31"/>
        <v>1.4142135623730951</v>
      </c>
      <c r="W436" s="39">
        <v>10</v>
      </c>
    </row>
    <row r="437" spans="1:23" s="9" customFormat="1" ht="210">
      <c r="A437" s="37" t="s">
        <v>1178</v>
      </c>
      <c r="B437" s="37" t="s">
        <v>1179</v>
      </c>
      <c r="C437" s="37" t="s">
        <v>1172</v>
      </c>
      <c r="D437" s="37" t="s">
        <v>30</v>
      </c>
      <c r="E437" s="37" t="s">
        <v>25</v>
      </c>
      <c r="F437" s="37" t="s">
        <v>1173</v>
      </c>
      <c r="G437" s="40"/>
      <c r="H437" s="40"/>
      <c r="I437" s="38">
        <v>3</v>
      </c>
      <c r="J437" s="43">
        <v>1</v>
      </c>
      <c r="K437" s="38">
        <v>5</v>
      </c>
      <c r="L437" s="39">
        <v>5</v>
      </c>
      <c r="M437" s="38">
        <v>3</v>
      </c>
      <c r="N437" s="39">
        <v>1</v>
      </c>
      <c r="O437" s="38">
        <v>3</v>
      </c>
      <c r="P437" s="39">
        <v>3</v>
      </c>
      <c r="Q437" s="38">
        <f t="shared" si="32"/>
        <v>14</v>
      </c>
      <c r="R437" s="39">
        <f t="shared" si="32"/>
        <v>10</v>
      </c>
      <c r="S437" s="27">
        <f t="shared" si="29"/>
        <v>12</v>
      </c>
      <c r="T437" s="28">
        <f t="shared" si="30"/>
        <v>4</v>
      </c>
      <c r="U437">
        <f t="shared" si="31"/>
        <v>2.8284271247461903</v>
      </c>
      <c r="W437" s="39">
        <v>12</v>
      </c>
    </row>
    <row r="438" spans="1:23" s="9" customFormat="1" ht="180">
      <c r="A438" s="37" t="s">
        <v>1180</v>
      </c>
      <c r="B438" s="37" t="s">
        <v>1181</v>
      </c>
      <c r="C438" s="37" t="s">
        <v>1172</v>
      </c>
      <c r="D438" s="37" t="s">
        <v>24</v>
      </c>
      <c r="E438" s="37" t="s">
        <v>25</v>
      </c>
      <c r="F438" s="37" t="s">
        <v>1173</v>
      </c>
      <c r="G438" s="40"/>
      <c r="H438" s="40"/>
      <c r="I438" s="38">
        <v>3</v>
      </c>
      <c r="J438" s="39">
        <v>2</v>
      </c>
      <c r="K438" s="38">
        <v>5</v>
      </c>
      <c r="L438" s="39">
        <v>5</v>
      </c>
      <c r="M438" s="38">
        <v>3</v>
      </c>
      <c r="N438" s="39">
        <v>1</v>
      </c>
      <c r="O438" s="38">
        <v>0</v>
      </c>
      <c r="P438" s="39">
        <v>3</v>
      </c>
      <c r="Q438" s="38">
        <f t="shared" si="32"/>
        <v>11</v>
      </c>
      <c r="R438" s="39">
        <f t="shared" si="32"/>
        <v>11</v>
      </c>
      <c r="S438" s="27">
        <f t="shared" si="29"/>
        <v>11</v>
      </c>
      <c r="T438" s="28">
        <f t="shared" si="30"/>
        <v>0</v>
      </c>
      <c r="U438">
        <f t="shared" si="31"/>
        <v>0</v>
      </c>
      <c r="W438" s="39">
        <v>11</v>
      </c>
    </row>
    <row r="439" spans="1:23" s="9" customFormat="1" ht="120">
      <c r="A439" s="37" t="s">
        <v>1182</v>
      </c>
      <c r="B439" s="37" t="s">
        <v>1183</v>
      </c>
      <c r="C439" s="37" t="s">
        <v>1172</v>
      </c>
      <c r="D439" s="37" t="s">
        <v>24</v>
      </c>
      <c r="E439" s="37" t="s">
        <v>25</v>
      </c>
      <c r="F439" s="37" t="s">
        <v>1173</v>
      </c>
      <c r="G439" s="40"/>
      <c r="H439" s="40"/>
      <c r="I439" s="38">
        <v>2</v>
      </c>
      <c r="J439" s="39">
        <v>2</v>
      </c>
      <c r="K439" s="38">
        <v>5</v>
      </c>
      <c r="L439" s="39">
        <v>5</v>
      </c>
      <c r="M439" s="38">
        <v>5</v>
      </c>
      <c r="N439" s="39">
        <v>5</v>
      </c>
      <c r="O439" s="38">
        <v>1</v>
      </c>
      <c r="P439" s="39">
        <v>5</v>
      </c>
      <c r="Q439" s="38">
        <f t="shared" si="32"/>
        <v>13</v>
      </c>
      <c r="R439" s="39">
        <f t="shared" si="32"/>
        <v>17</v>
      </c>
      <c r="S439" s="27">
        <f t="shared" si="29"/>
        <v>15</v>
      </c>
      <c r="T439" s="28">
        <f t="shared" si="30"/>
        <v>4</v>
      </c>
      <c r="U439">
        <f t="shared" si="31"/>
        <v>2.8284271247461903</v>
      </c>
      <c r="W439" s="39">
        <v>15</v>
      </c>
    </row>
    <row r="440" spans="1:23" s="9" customFormat="1" ht="120">
      <c r="A440" s="37" t="s">
        <v>1185</v>
      </c>
      <c r="B440" s="37" t="s">
        <v>1186</v>
      </c>
      <c r="C440" s="37" t="s">
        <v>943</v>
      </c>
      <c r="D440" s="37" t="s">
        <v>29</v>
      </c>
      <c r="E440" s="37" t="s">
        <v>25</v>
      </c>
      <c r="F440" s="37">
        <v>26549910</v>
      </c>
      <c r="G440" s="44"/>
      <c r="H440" s="40"/>
      <c r="I440" s="45">
        <v>1</v>
      </c>
      <c r="J440" s="39">
        <v>3</v>
      </c>
      <c r="K440" s="45">
        <v>2</v>
      </c>
      <c r="L440" s="39">
        <v>2</v>
      </c>
      <c r="M440" s="45">
        <v>1</v>
      </c>
      <c r="N440" s="39">
        <v>1</v>
      </c>
      <c r="O440" s="45">
        <v>3</v>
      </c>
      <c r="P440" s="39">
        <v>1</v>
      </c>
      <c r="Q440" s="38">
        <f t="shared" si="32"/>
        <v>7</v>
      </c>
      <c r="R440" s="39">
        <f t="shared" si="32"/>
        <v>7</v>
      </c>
      <c r="S440" s="27">
        <f t="shared" si="29"/>
        <v>7</v>
      </c>
      <c r="T440" s="28">
        <f t="shared" si="30"/>
        <v>0</v>
      </c>
      <c r="U440">
        <f t="shared" si="31"/>
        <v>0</v>
      </c>
      <c r="W440" s="39">
        <v>7</v>
      </c>
    </row>
    <row r="441" spans="1:23" s="9" customFormat="1" ht="240">
      <c r="A441" s="37" t="s">
        <v>1187</v>
      </c>
      <c r="B441" s="37" t="s">
        <v>1188</v>
      </c>
      <c r="C441" s="37" t="s">
        <v>1189</v>
      </c>
      <c r="D441" s="37" t="s">
        <v>24</v>
      </c>
      <c r="E441" s="37" t="s">
        <v>25</v>
      </c>
      <c r="F441" s="37">
        <v>26573267</v>
      </c>
      <c r="G441" s="40"/>
      <c r="H441" s="40"/>
      <c r="I441" s="38">
        <v>3</v>
      </c>
      <c r="J441" s="39">
        <f>2+1+1+1</f>
        <v>5</v>
      </c>
      <c r="K441" s="38">
        <v>3</v>
      </c>
      <c r="L441" s="39">
        <f>0+1+1+1</f>
        <v>3</v>
      </c>
      <c r="M441" s="38">
        <v>3</v>
      </c>
      <c r="N441" s="39">
        <f>2+0+1</f>
        <v>3</v>
      </c>
      <c r="O441" s="38">
        <v>1</v>
      </c>
      <c r="P441" s="39">
        <f>0+0+0+1</f>
        <v>1</v>
      </c>
      <c r="Q441" s="38">
        <f t="shared" si="32"/>
        <v>10</v>
      </c>
      <c r="R441" s="39">
        <f t="shared" si="32"/>
        <v>12</v>
      </c>
      <c r="S441" s="27">
        <f t="shared" si="29"/>
        <v>11</v>
      </c>
      <c r="T441" s="28">
        <f t="shared" si="30"/>
        <v>2</v>
      </c>
      <c r="U441">
        <f t="shared" si="31"/>
        <v>1.4142135623730951</v>
      </c>
      <c r="V441" s="39"/>
      <c r="W441" s="39">
        <v>11</v>
      </c>
    </row>
    <row r="442" spans="1:23" s="9" customFormat="1" ht="210">
      <c r="A442" s="37" t="s">
        <v>1190</v>
      </c>
      <c r="B442" s="37" t="s">
        <v>1191</v>
      </c>
      <c r="C442" s="37" t="s">
        <v>1192</v>
      </c>
      <c r="D442" s="37" t="s">
        <v>24</v>
      </c>
      <c r="E442" s="42" t="s">
        <v>25</v>
      </c>
      <c r="F442" s="42">
        <v>26391738</v>
      </c>
      <c r="G442" s="40"/>
      <c r="H442" s="40"/>
      <c r="I442" s="38">
        <v>1</v>
      </c>
      <c r="J442" s="39">
        <v>3</v>
      </c>
      <c r="K442" s="38">
        <v>5</v>
      </c>
      <c r="L442" s="39">
        <v>5</v>
      </c>
      <c r="M442" s="38">
        <v>2</v>
      </c>
      <c r="N442" s="39">
        <v>2</v>
      </c>
      <c r="O442" s="38">
        <v>0</v>
      </c>
      <c r="P442" s="39">
        <v>0</v>
      </c>
      <c r="Q442" s="38">
        <f t="shared" si="32"/>
        <v>8</v>
      </c>
      <c r="R442" s="39">
        <f t="shared" si="32"/>
        <v>10</v>
      </c>
      <c r="S442" s="27">
        <f t="shared" si="29"/>
        <v>9</v>
      </c>
      <c r="T442" s="28">
        <f t="shared" si="30"/>
        <v>2</v>
      </c>
      <c r="U442">
        <f t="shared" si="31"/>
        <v>1.4142135623730951</v>
      </c>
      <c r="W442" s="39">
        <v>9</v>
      </c>
    </row>
    <row r="443" spans="1:23" s="9" customFormat="1" ht="135">
      <c r="A443" s="37" t="s">
        <v>1193</v>
      </c>
      <c r="B443" s="37" t="s">
        <v>1194</v>
      </c>
      <c r="C443" s="37" t="s">
        <v>27</v>
      </c>
      <c r="D443" s="37" t="s">
        <v>24</v>
      </c>
      <c r="E443" s="37" t="s">
        <v>25</v>
      </c>
      <c r="F443" s="37">
        <v>26698362</v>
      </c>
      <c r="G443" s="40"/>
      <c r="H443" s="40"/>
      <c r="I443" s="38">
        <v>3</v>
      </c>
      <c r="J443" s="39">
        <v>5</v>
      </c>
      <c r="K443" s="38">
        <v>5</v>
      </c>
      <c r="L443" s="39">
        <v>4</v>
      </c>
      <c r="M443" s="38">
        <v>1</v>
      </c>
      <c r="N443" s="39">
        <v>1</v>
      </c>
      <c r="O443" s="38">
        <v>3</v>
      </c>
      <c r="P443" s="39">
        <v>1</v>
      </c>
      <c r="Q443" s="38">
        <f t="shared" si="32"/>
        <v>12</v>
      </c>
      <c r="R443" s="39">
        <f t="shared" si="32"/>
        <v>11</v>
      </c>
      <c r="S443" s="27">
        <f t="shared" si="29"/>
        <v>11.5</v>
      </c>
      <c r="T443" s="28">
        <f t="shared" si="30"/>
        <v>1</v>
      </c>
      <c r="U443">
        <f t="shared" si="31"/>
        <v>0.70710678118654757</v>
      </c>
      <c r="W443" s="39">
        <v>11.5</v>
      </c>
    </row>
    <row r="444" spans="1:23" s="9" customFormat="1" ht="180">
      <c r="A444" s="37" t="s">
        <v>1195</v>
      </c>
      <c r="B444" s="37" t="s">
        <v>1196</v>
      </c>
      <c r="C444" s="37" t="s">
        <v>27</v>
      </c>
      <c r="D444" s="37" t="s">
        <v>24</v>
      </c>
      <c r="E444" s="37" t="s">
        <v>25</v>
      </c>
      <c r="F444" s="37">
        <v>26531862</v>
      </c>
      <c r="G444" s="40"/>
      <c r="H444" s="40"/>
      <c r="I444" s="38">
        <v>2</v>
      </c>
      <c r="J444" s="39">
        <v>3</v>
      </c>
      <c r="K444" s="38">
        <v>5</v>
      </c>
      <c r="L444" s="39">
        <v>5</v>
      </c>
      <c r="M444" s="38">
        <v>3</v>
      </c>
      <c r="N444" s="39">
        <v>3</v>
      </c>
      <c r="O444" s="38">
        <v>5</v>
      </c>
      <c r="P444" s="39">
        <v>1</v>
      </c>
      <c r="Q444" s="38">
        <f t="shared" si="32"/>
        <v>15</v>
      </c>
      <c r="R444" s="39">
        <f t="shared" si="32"/>
        <v>12</v>
      </c>
      <c r="S444" s="27">
        <f t="shared" si="29"/>
        <v>13.5</v>
      </c>
      <c r="T444" s="28">
        <f t="shared" si="30"/>
        <v>3</v>
      </c>
      <c r="U444">
        <f t="shared" si="31"/>
        <v>2.1213203435596424</v>
      </c>
      <c r="W444" s="39">
        <v>13.5</v>
      </c>
    </row>
    <row r="445" spans="1:23" s="9" customFormat="1" ht="135">
      <c r="A445" s="37" t="s">
        <v>1197</v>
      </c>
      <c r="B445" s="37" t="s">
        <v>1198</v>
      </c>
      <c r="C445" s="37" t="s">
        <v>27</v>
      </c>
      <c r="D445" s="37" t="s">
        <v>24</v>
      </c>
      <c r="E445" s="37" t="s">
        <v>25</v>
      </c>
      <c r="F445" s="37">
        <v>26362579</v>
      </c>
      <c r="G445" s="40"/>
      <c r="H445" s="40"/>
      <c r="I445" s="38">
        <v>2</v>
      </c>
      <c r="J445" s="39">
        <v>3</v>
      </c>
      <c r="K445" s="38">
        <v>4</v>
      </c>
      <c r="L445" s="39">
        <v>5</v>
      </c>
      <c r="M445" s="38">
        <v>3</v>
      </c>
      <c r="N445" s="39">
        <v>3</v>
      </c>
      <c r="O445" s="38">
        <v>3</v>
      </c>
      <c r="P445" s="39">
        <v>0</v>
      </c>
      <c r="Q445" s="38">
        <f t="shared" si="32"/>
        <v>12</v>
      </c>
      <c r="R445" s="39">
        <f t="shared" si="32"/>
        <v>11</v>
      </c>
      <c r="S445" s="27">
        <f t="shared" si="29"/>
        <v>11.5</v>
      </c>
      <c r="T445" s="28">
        <f t="shared" si="30"/>
        <v>1</v>
      </c>
      <c r="U445">
        <f t="shared" si="31"/>
        <v>0.70710678118654757</v>
      </c>
      <c r="W445" s="39">
        <v>11.5</v>
      </c>
    </row>
    <row r="446" spans="1:23" s="9" customFormat="1" ht="210">
      <c r="A446" s="42" t="s">
        <v>1132</v>
      </c>
      <c r="B446" s="42" t="s">
        <v>1199</v>
      </c>
      <c r="C446" s="42" t="s">
        <v>27</v>
      </c>
      <c r="D446" s="37" t="s">
        <v>24</v>
      </c>
      <c r="E446" s="42" t="s">
        <v>25</v>
      </c>
      <c r="F446" s="42">
        <v>25560250</v>
      </c>
      <c r="G446" s="40"/>
      <c r="H446" s="40"/>
      <c r="I446" s="38">
        <v>2</v>
      </c>
      <c r="J446" s="39">
        <v>3</v>
      </c>
      <c r="K446" s="38">
        <v>4</v>
      </c>
      <c r="L446" s="39">
        <v>4</v>
      </c>
      <c r="M446" s="38">
        <v>3</v>
      </c>
      <c r="N446" s="39">
        <v>5</v>
      </c>
      <c r="O446" s="38">
        <v>4</v>
      </c>
      <c r="P446" s="39">
        <v>1</v>
      </c>
      <c r="Q446" s="38">
        <f t="shared" si="32"/>
        <v>13</v>
      </c>
      <c r="R446" s="39">
        <f t="shared" si="32"/>
        <v>13</v>
      </c>
      <c r="S446" s="27">
        <f t="shared" si="29"/>
        <v>13</v>
      </c>
      <c r="T446" s="28">
        <f t="shared" si="30"/>
        <v>0</v>
      </c>
      <c r="U446">
        <f t="shared" si="31"/>
        <v>0</v>
      </c>
      <c r="W446" s="39">
        <v>13</v>
      </c>
    </row>
    <row r="447" spans="1:23" s="9" customFormat="1" ht="340">
      <c r="A447" s="109" t="s">
        <v>1200</v>
      </c>
      <c r="B447" s="108" t="s">
        <v>1201</v>
      </c>
      <c r="C447" s="108" t="s">
        <v>27</v>
      </c>
      <c r="D447" s="37" t="s">
        <v>24</v>
      </c>
      <c r="E447" s="108" t="s">
        <v>25</v>
      </c>
      <c r="F447" s="109">
        <v>26612857</v>
      </c>
      <c r="G447" s="93"/>
      <c r="H447" s="93"/>
      <c r="I447" s="110">
        <v>2</v>
      </c>
      <c r="J447" s="39">
        <v>5</v>
      </c>
      <c r="K447" s="110">
        <v>5</v>
      </c>
      <c r="L447" s="39">
        <v>5</v>
      </c>
      <c r="M447" s="110">
        <v>3</v>
      </c>
      <c r="N447" s="39">
        <v>3</v>
      </c>
      <c r="O447" s="110">
        <v>4</v>
      </c>
      <c r="P447" s="39">
        <v>3</v>
      </c>
      <c r="Q447" s="38">
        <f t="shared" si="32"/>
        <v>14</v>
      </c>
      <c r="R447" s="39">
        <f t="shared" si="32"/>
        <v>16</v>
      </c>
      <c r="S447" s="27">
        <f t="shared" si="29"/>
        <v>15</v>
      </c>
      <c r="T447" s="28">
        <f t="shared" si="30"/>
        <v>2</v>
      </c>
      <c r="U447">
        <f t="shared" si="31"/>
        <v>1.4142135623730951</v>
      </c>
      <c r="W447" s="39">
        <v>15</v>
      </c>
    </row>
    <row r="448" spans="1:23" s="9" customFormat="1" ht="340">
      <c r="A448" s="109" t="s">
        <v>1202</v>
      </c>
      <c r="B448" s="108" t="s">
        <v>1203</v>
      </c>
      <c r="C448" s="108" t="s">
        <v>27</v>
      </c>
      <c r="D448" s="37" t="s">
        <v>24</v>
      </c>
      <c r="E448" s="108" t="s">
        <v>25</v>
      </c>
      <c r="F448" s="109">
        <v>25433046</v>
      </c>
      <c r="G448" s="93"/>
      <c r="H448" s="93"/>
      <c r="I448" s="110">
        <v>1</v>
      </c>
      <c r="J448" s="39">
        <v>4</v>
      </c>
      <c r="K448" s="110">
        <v>5</v>
      </c>
      <c r="L448" s="39">
        <v>5</v>
      </c>
      <c r="M448" s="110">
        <v>3</v>
      </c>
      <c r="N448" s="39">
        <v>5</v>
      </c>
      <c r="O448" s="110">
        <v>4</v>
      </c>
      <c r="P448" s="39">
        <v>3</v>
      </c>
      <c r="Q448" s="38">
        <f t="shared" si="32"/>
        <v>13</v>
      </c>
      <c r="R448" s="39">
        <f t="shared" si="32"/>
        <v>17</v>
      </c>
      <c r="S448" s="27">
        <f t="shared" si="29"/>
        <v>15</v>
      </c>
      <c r="T448" s="28">
        <f t="shared" si="30"/>
        <v>4</v>
      </c>
      <c r="U448">
        <f t="shared" si="31"/>
        <v>2.8284271247461903</v>
      </c>
      <c r="W448" s="39">
        <v>15</v>
      </c>
    </row>
    <row r="449" spans="1:23" s="9" customFormat="1" ht="180">
      <c r="A449" s="37" t="s">
        <v>1204</v>
      </c>
      <c r="B449" s="37" t="s">
        <v>1205</v>
      </c>
      <c r="C449" s="37" t="s">
        <v>993</v>
      </c>
      <c r="D449" s="37" t="s">
        <v>29</v>
      </c>
      <c r="E449" s="37" t="s">
        <v>25</v>
      </c>
      <c r="F449">
        <v>25740941</v>
      </c>
      <c r="G449" s="40"/>
      <c r="H449" s="40"/>
      <c r="I449" s="38">
        <v>5</v>
      </c>
      <c r="J449" s="39">
        <v>3</v>
      </c>
      <c r="K449" s="38">
        <v>5</v>
      </c>
      <c r="L449" s="39">
        <v>5</v>
      </c>
      <c r="M449" s="38">
        <v>5</v>
      </c>
      <c r="N449" s="39">
        <v>4</v>
      </c>
      <c r="O449" s="38">
        <v>4</v>
      </c>
      <c r="P449" s="39">
        <v>4</v>
      </c>
      <c r="Q449" s="38">
        <f t="shared" si="32"/>
        <v>19</v>
      </c>
      <c r="R449" s="39">
        <f t="shared" si="32"/>
        <v>16</v>
      </c>
      <c r="S449" s="27">
        <f t="shared" si="29"/>
        <v>17.5</v>
      </c>
      <c r="T449" s="28">
        <f t="shared" si="30"/>
        <v>3</v>
      </c>
      <c r="U449">
        <f t="shared" si="31"/>
        <v>2.1213203435596424</v>
      </c>
      <c r="W449" s="39">
        <v>17.5</v>
      </c>
    </row>
    <row r="450" spans="1:23" s="9" customFormat="1" ht="225">
      <c r="A450" s="37" t="s">
        <v>1206</v>
      </c>
      <c r="B450" s="111" t="s">
        <v>1207</v>
      </c>
      <c r="C450" s="112" t="s">
        <v>43</v>
      </c>
      <c r="D450" s="37" t="s">
        <v>24</v>
      </c>
      <c r="E450" s="37" t="s">
        <v>25</v>
      </c>
      <c r="F450" s="112">
        <v>26580403</v>
      </c>
      <c r="G450" s="40"/>
      <c r="H450" s="40"/>
      <c r="I450" s="38">
        <v>4</v>
      </c>
      <c r="J450" s="39">
        <v>3</v>
      </c>
      <c r="K450" s="38">
        <v>4</v>
      </c>
      <c r="L450" s="39">
        <v>4</v>
      </c>
      <c r="M450" s="38">
        <v>5</v>
      </c>
      <c r="N450" s="39">
        <v>3</v>
      </c>
      <c r="O450" s="38">
        <v>3</v>
      </c>
      <c r="P450" s="39">
        <v>2</v>
      </c>
      <c r="Q450" s="38">
        <f t="shared" si="32"/>
        <v>16</v>
      </c>
      <c r="R450" s="39">
        <f t="shared" si="32"/>
        <v>12</v>
      </c>
      <c r="S450" s="27">
        <f t="shared" si="29"/>
        <v>14</v>
      </c>
      <c r="T450" s="28">
        <f t="shared" si="30"/>
        <v>4</v>
      </c>
      <c r="U450">
        <f t="shared" si="31"/>
        <v>2.8284271247461903</v>
      </c>
      <c r="W450" s="39">
        <v>14</v>
      </c>
    </row>
    <row r="451" spans="1:23" s="9" customFormat="1" ht="155">
      <c r="A451" s="112" t="s">
        <v>1208</v>
      </c>
      <c r="B451" s="111" t="s">
        <v>1209</v>
      </c>
      <c r="C451" s="112" t="s">
        <v>1210</v>
      </c>
      <c r="D451" s="37" t="s">
        <v>24</v>
      </c>
      <c r="E451" s="37" t="s">
        <v>25</v>
      </c>
      <c r="F451" s="112">
        <v>26576244</v>
      </c>
      <c r="G451" s="40"/>
      <c r="H451" s="40"/>
      <c r="I451" s="38">
        <v>0</v>
      </c>
      <c r="J451" s="39">
        <v>3</v>
      </c>
      <c r="K451" s="38">
        <v>0</v>
      </c>
      <c r="L451" s="39">
        <v>0</v>
      </c>
      <c r="M451" s="38">
        <v>2</v>
      </c>
      <c r="N451" s="39">
        <v>3</v>
      </c>
      <c r="O451" s="38">
        <v>1</v>
      </c>
      <c r="P451" s="39">
        <v>3</v>
      </c>
      <c r="Q451" s="38">
        <f t="shared" si="32"/>
        <v>3</v>
      </c>
      <c r="R451" s="39">
        <f t="shared" si="32"/>
        <v>9</v>
      </c>
      <c r="S451" s="27">
        <f t="shared" si="29"/>
        <v>6</v>
      </c>
      <c r="T451" s="28">
        <f t="shared" si="30"/>
        <v>6</v>
      </c>
      <c r="U451">
        <f t="shared" si="31"/>
        <v>4.2426406871192848</v>
      </c>
      <c r="W451" s="39">
        <v>6</v>
      </c>
    </row>
    <row r="452" spans="1:23" s="39" customFormat="1" ht="155">
      <c r="A452" s="112" t="s">
        <v>1211</v>
      </c>
      <c r="B452" s="111" t="s">
        <v>1212</v>
      </c>
      <c r="C452" s="112" t="s">
        <v>1101</v>
      </c>
      <c r="D452" s="37" t="s">
        <v>24</v>
      </c>
      <c r="E452" s="37" t="s">
        <v>25</v>
      </c>
      <c r="F452" s="112">
        <v>26573039</v>
      </c>
      <c r="G452" s="40"/>
      <c r="H452" s="40"/>
      <c r="I452" s="38">
        <v>3</v>
      </c>
      <c r="J452" s="39">
        <v>3</v>
      </c>
      <c r="K452" s="38">
        <v>0</v>
      </c>
      <c r="L452" s="39">
        <v>1</v>
      </c>
      <c r="M452" s="38">
        <v>1</v>
      </c>
      <c r="N452" s="39">
        <v>3</v>
      </c>
      <c r="O452" s="38">
        <v>1</v>
      </c>
      <c r="P452" s="39">
        <v>2</v>
      </c>
      <c r="Q452" s="38">
        <f t="shared" si="32"/>
        <v>5</v>
      </c>
      <c r="R452" s="39">
        <f t="shared" si="32"/>
        <v>9</v>
      </c>
      <c r="S452" s="27">
        <f t="shared" si="29"/>
        <v>7</v>
      </c>
      <c r="T452" s="28">
        <f t="shared" si="30"/>
        <v>4</v>
      </c>
      <c r="U452">
        <f t="shared" si="31"/>
        <v>2.8284271247461903</v>
      </c>
      <c r="W452" s="39">
        <v>7</v>
      </c>
    </row>
    <row r="453" spans="1:23" s="91" customFormat="1" ht="211">
      <c r="A453" s="112" t="s">
        <v>1213</v>
      </c>
      <c r="B453" s="111" t="s">
        <v>1214</v>
      </c>
      <c r="C453" s="112" t="s">
        <v>53</v>
      </c>
      <c r="D453" s="42" t="s">
        <v>29</v>
      </c>
      <c r="E453" s="37" t="s">
        <v>25</v>
      </c>
      <c r="F453" s="112">
        <v>26568199</v>
      </c>
      <c r="G453" s="40"/>
      <c r="H453" s="40"/>
      <c r="I453" s="38">
        <v>3</v>
      </c>
      <c r="J453" s="39">
        <v>3</v>
      </c>
      <c r="K453" s="38">
        <v>2</v>
      </c>
      <c r="L453" s="39">
        <v>1</v>
      </c>
      <c r="M453" s="38">
        <v>1</v>
      </c>
      <c r="N453" s="39">
        <v>3</v>
      </c>
      <c r="O453" s="38">
        <v>1</v>
      </c>
      <c r="P453" s="39">
        <v>1</v>
      </c>
      <c r="Q453" s="38">
        <f t="shared" si="32"/>
        <v>7</v>
      </c>
      <c r="R453" s="39">
        <f t="shared" si="32"/>
        <v>8</v>
      </c>
      <c r="S453" s="27">
        <f t="shared" si="29"/>
        <v>7.5</v>
      </c>
      <c r="T453" s="28">
        <f t="shared" si="30"/>
        <v>1</v>
      </c>
      <c r="U453">
        <f t="shared" si="31"/>
        <v>0.70710678118654757</v>
      </c>
      <c r="W453" s="149">
        <v>7.5</v>
      </c>
    </row>
    <row r="454" spans="1:23" s="91" customFormat="1" ht="320">
      <c r="A454" s="112" t="s">
        <v>1215</v>
      </c>
      <c r="B454" s="111" t="s">
        <v>1216</v>
      </c>
      <c r="C454" s="112" t="s">
        <v>1217</v>
      </c>
      <c r="D454" s="37" t="s">
        <v>24</v>
      </c>
      <c r="E454" s="37" t="s">
        <v>25</v>
      </c>
      <c r="F454" s="112">
        <v>26566534</v>
      </c>
      <c r="G454" s="40"/>
      <c r="H454" s="40"/>
      <c r="I454" s="38">
        <v>5</v>
      </c>
      <c r="J454" s="43">
        <v>5</v>
      </c>
      <c r="K454" s="38">
        <v>4</v>
      </c>
      <c r="L454" s="39">
        <v>5</v>
      </c>
      <c r="M454" s="38">
        <v>4</v>
      </c>
      <c r="N454" s="39">
        <v>3</v>
      </c>
      <c r="O454" s="38">
        <v>1</v>
      </c>
      <c r="P454" s="39">
        <v>1</v>
      </c>
      <c r="Q454" s="38">
        <f t="shared" si="32"/>
        <v>14</v>
      </c>
      <c r="R454" s="39">
        <f t="shared" si="32"/>
        <v>14</v>
      </c>
      <c r="S454" s="27">
        <f t="shared" si="29"/>
        <v>14</v>
      </c>
      <c r="T454" s="28">
        <f t="shared" si="30"/>
        <v>0</v>
      </c>
      <c r="U454">
        <f t="shared" si="31"/>
        <v>0</v>
      </c>
      <c r="W454" s="149">
        <v>14</v>
      </c>
    </row>
    <row r="455" spans="1:23" s="91" customFormat="1" ht="155">
      <c r="A455" s="112" t="s">
        <v>1218</v>
      </c>
      <c r="B455" s="111" t="s">
        <v>1219</v>
      </c>
      <c r="C455" s="112" t="s">
        <v>1220</v>
      </c>
      <c r="D455" s="37" t="s">
        <v>24</v>
      </c>
      <c r="E455" s="37" t="s">
        <v>25</v>
      </c>
      <c r="F455" s="112">
        <v>26566434</v>
      </c>
      <c r="G455" s="40"/>
      <c r="H455" s="40"/>
      <c r="I455" s="38">
        <v>3</v>
      </c>
      <c r="J455" s="39">
        <v>3</v>
      </c>
      <c r="K455" s="38">
        <v>2</v>
      </c>
      <c r="L455" s="39">
        <v>5</v>
      </c>
      <c r="M455" s="38">
        <v>2</v>
      </c>
      <c r="N455" s="39">
        <v>3</v>
      </c>
      <c r="O455" s="38">
        <v>1</v>
      </c>
      <c r="P455" s="39">
        <v>1</v>
      </c>
      <c r="Q455" s="38">
        <f t="shared" si="32"/>
        <v>8</v>
      </c>
      <c r="R455" s="39">
        <f t="shared" si="32"/>
        <v>12</v>
      </c>
      <c r="S455" s="27">
        <f t="shared" si="29"/>
        <v>10</v>
      </c>
      <c r="T455" s="28">
        <f t="shared" si="30"/>
        <v>4</v>
      </c>
      <c r="U455">
        <f t="shared" si="31"/>
        <v>2.8284271247461903</v>
      </c>
      <c r="W455" s="149">
        <v>10</v>
      </c>
    </row>
    <row r="456" spans="1:23" s="91" customFormat="1" ht="253">
      <c r="A456" s="112" t="s">
        <v>1221</v>
      </c>
      <c r="B456" s="111" t="s">
        <v>1222</v>
      </c>
      <c r="C456" s="112" t="s">
        <v>1223</v>
      </c>
      <c r="D456" s="37" t="s">
        <v>29</v>
      </c>
      <c r="E456" s="37" t="s">
        <v>25</v>
      </c>
      <c r="F456" s="112">
        <v>26565063</v>
      </c>
      <c r="G456" s="40"/>
      <c r="H456" s="40"/>
      <c r="I456" s="38">
        <v>2</v>
      </c>
      <c r="J456" s="39">
        <v>3</v>
      </c>
      <c r="K456" s="38">
        <v>5</v>
      </c>
      <c r="L456" s="39">
        <v>2</v>
      </c>
      <c r="M456" s="38">
        <v>2</v>
      </c>
      <c r="N456" s="39">
        <v>3</v>
      </c>
      <c r="O456" s="38">
        <v>3</v>
      </c>
      <c r="P456" s="39">
        <v>2</v>
      </c>
      <c r="Q456" s="38">
        <f t="shared" si="32"/>
        <v>12</v>
      </c>
      <c r="R456" s="39">
        <f t="shared" si="32"/>
        <v>10</v>
      </c>
      <c r="S456" s="27">
        <f t="shared" si="29"/>
        <v>11</v>
      </c>
      <c r="T456" s="28">
        <f t="shared" si="30"/>
        <v>2</v>
      </c>
      <c r="U456">
        <f t="shared" si="31"/>
        <v>1.4142135623730951</v>
      </c>
      <c r="W456" s="149">
        <v>11</v>
      </c>
    </row>
    <row r="457" spans="1:23" s="91" customFormat="1" ht="183">
      <c r="A457" s="112" t="s">
        <v>1224</v>
      </c>
      <c r="B457" s="111" t="s">
        <v>1225</v>
      </c>
      <c r="C457" s="112" t="s">
        <v>86</v>
      </c>
      <c r="D457" s="37" t="s">
        <v>24</v>
      </c>
      <c r="E457" s="37" t="s">
        <v>25</v>
      </c>
      <c r="F457" s="112">
        <v>26565005</v>
      </c>
      <c r="G457" s="40"/>
      <c r="H457" s="40"/>
      <c r="I457" s="38">
        <v>5</v>
      </c>
      <c r="J457" s="39">
        <v>5</v>
      </c>
      <c r="K457" s="38">
        <v>5</v>
      </c>
      <c r="L457" s="39">
        <v>4</v>
      </c>
      <c r="M457" s="38">
        <v>3</v>
      </c>
      <c r="N457" s="39">
        <v>3</v>
      </c>
      <c r="O457" s="38">
        <v>1</v>
      </c>
      <c r="P457" s="39">
        <v>1</v>
      </c>
      <c r="Q457" s="38">
        <f t="shared" si="32"/>
        <v>14</v>
      </c>
      <c r="R457" s="39">
        <f t="shared" si="32"/>
        <v>13</v>
      </c>
      <c r="S457" s="27">
        <f t="shared" si="29"/>
        <v>13.5</v>
      </c>
      <c r="T457" s="28">
        <f t="shared" si="30"/>
        <v>1</v>
      </c>
      <c r="U457">
        <f t="shared" si="31"/>
        <v>0.70710678118654757</v>
      </c>
      <c r="W457" s="149">
        <v>13.5</v>
      </c>
    </row>
    <row r="458" spans="1:23" s="91" customFormat="1" ht="127">
      <c r="A458" s="112" t="s">
        <v>1226</v>
      </c>
      <c r="B458" s="111" t="s">
        <v>1227</v>
      </c>
      <c r="C458" s="112" t="s">
        <v>1228</v>
      </c>
      <c r="D458" s="37" t="s">
        <v>24</v>
      </c>
      <c r="E458" s="37" t="s">
        <v>25</v>
      </c>
      <c r="F458" s="112">
        <v>26562811</v>
      </c>
      <c r="G458" s="44"/>
      <c r="H458" s="40"/>
      <c r="I458" s="45">
        <v>3</v>
      </c>
      <c r="J458" s="39">
        <v>5</v>
      </c>
      <c r="K458" s="45">
        <v>4</v>
      </c>
      <c r="L458" s="39">
        <v>4</v>
      </c>
      <c r="M458" s="45">
        <v>2</v>
      </c>
      <c r="N458" s="39">
        <v>3</v>
      </c>
      <c r="O458" s="45">
        <v>3</v>
      </c>
      <c r="P458" s="39">
        <v>5</v>
      </c>
      <c r="Q458" s="38">
        <f t="shared" si="32"/>
        <v>12</v>
      </c>
      <c r="R458" s="39">
        <f t="shared" si="32"/>
        <v>17</v>
      </c>
      <c r="S458" s="27">
        <f t="shared" si="29"/>
        <v>14.5</v>
      </c>
      <c r="T458" s="28">
        <f t="shared" si="30"/>
        <v>5</v>
      </c>
      <c r="U458">
        <f t="shared" si="31"/>
        <v>3.5355339059327378</v>
      </c>
      <c r="W458" s="149">
        <v>14.5</v>
      </c>
    </row>
    <row r="459" spans="1:23" s="91" customFormat="1" ht="195">
      <c r="A459" s="37" t="s">
        <v>1230</v>
      </c>
      <c r="B459" s="37" t="s">
        <v>1231</v>
      </c>
      <c r="C459" s="37" t="s">
        <v>1232</v>
      </c>
      <c r="D459" s="37" t="s">
        <v>24</v>
      </c>
      <c r="E459" s="37" t="s">
        <v>25</v>
      </c>
      <c r="F459" s="37">
        <v>26557594</v>
      </c>
      <c r="G459" s="40"/>
      <c r="H459" s="40"/>
      <c r="I459" s="38">
        <v>2</v>
      </c>
      <c r="J459" s="39">
        <v>2</v>
      </c>
      <c r="K459" s="38">
        <v>2</v>
      </c>
      <c r="L459" s="39">
        <v>0</v>
      </c>
      <c r="M459" s="38">
        <v>3</v>
      </c>
      <c r="N459" s="39">
        <v>1</v>
      </c>
      <c r="O459" s="38">
        <v>1</v>
      </c>
      <c r="P459" s="39">
        <v>1</v>
      </c>
      <c r="Q459" s="38">
        <f t="shared" si="32"/>
        <v>8</v>
      </c>
      <c r="R459" s="39">
        <f t="shared" si="32"/>
        <v>4</v>
      </c>
      <c r="S459" s="27">
        <f t="shared" si="29"/>
        <v>6</v>
      </c>
      <c r="T459" s="28">
        <f t="shared" si="30"/>
        <v>4</v>
      </c>
      <c r="U459">
        <f t="shared" si="31"/>
        <v>2.8284271247461903</v>
      </c>
      <c r="W459" s="149">
        <v>6</v>
      </c>
    </row>
    <row r="460" spans="1:23" s="91" customFormat="1" ht="180">
      <c r="A460" s="37" t="s">
        <v>1233</v>
      </c>
      <c r="B460" s="37" t="s">
        <v>1234</v>
      </c>
      <c r="C460" s="37" t="s">
        <v>1235</v>
      </c>
      <c r="D460" s="37" t="s">
        <v>24</v>
      </c>
      <c r="E460" s="37" t="s">
        <v>25</v>
      </c>
      <c r="F460" s="37">
        <v>26554770</v>
      </c>
      <c r="G460" s="40"/>
      <c r="H460" s="40"/>
      <c r="I460" s="41">
        <v>5</v>
      </c>
      <c r="J460" s="39">
        <v>5</v>
      </c>
      <c r="K460" s="38">
        <v>5</v>
      </c>
      <c r="L460" s="39">
        <v>4</v>
      </c>
      <c r="M460" s="38">
        <v>5</v>
      </c>
      <c r="N460" s="39">
        <v>1</v>
      </c>
      <c r="O460" s="38">
        <v>1</v>
      </c>
      <c r="P460" s="39">
        <v>1</v>
      </c>
      <c r="Q460" s="38">
        <f t="shared" si="32"/>
        <v>16</v>
      </c>
      <c r="R460" s="39">
        <f t="shared" si="32"/>
        <v>11</v>
      </c>
      <c r="S460" s="27">
        <f t="shared" si="29"/>
        <v>13.5</v>
      </c>
      <c r="T460" s="28">
        <f t="shared" si="30"/>
        <v>5</v>
      </c>
      <c r="U460">
        <f t="shared" si="31"/>
        <v>3.5355339059327378</v>
      </c>
      <c r="W460" s="149">
        <v>13.5</v>
      </c>
    </row>
    <row r="461" spans="1:23" s="91" customFormat="1" ht="150">
      <c r="A461" s="37" t="s">
        <v>1236</v>
      </c>
      <c r="B461" s="37" t="s">
        <v>1237</v>
      </c>
      <c r="C461" s="37" t="s">
        <v>1238</v>
      </c>
      <c r="D461" s="37" t="s">
        <v>30</v>
      </c>
      <c r="E461" s="37" t="s">
        <v>25</v>
      </c>
      <c r="F461" s="37">
        <v>26553183</v>
      </c>
      <c r="G461" s="40"/>
      <c r="H461" s="40"/>
      <c r="I461" s="38">
        <v>3</v>
      </c>
      <c r="J461" s="39">
        <v>3</v>
      </c>
      <c r="K461" s="38">
        <v>4</v>
      </c>
      <c r="L461" s="39">
        <v>3</v>
      </c>
      <c r="M461" s="38">
        <v>5</v>
      </c>
      <c r="N461" s="39">
        <v>3</v>
      </c>
      <c r="O461" s="38">
        <v>4</v>
      </c>
      <c r="P461" s="39">
        <v>2</v>
      </c>
      <c r="Q461" s="38">
        <f t="shared" si="32"/>
        <v>16</v>
      </c>
      <c r="R461" s="39">
        <f t="shared" si="32"/>
        <v>11</v>
      </c>
      <c r="S461" s="27">
        <f t="shared" si="29"/>
        <v>13.5</v>
      </c>
      <c r="T461" s="28">
        <f t="shared" si="30"/>
        <v>5</v>
      </c>
      <c r="U461">
        <f t="shared" si="31"/>
        <v>3.5355339059327378</v>
      </c>
      <c r="W461" s="149">
        <v>13.5</v>
      </c>
    </row>
    <row r="462" spans="1:23" s="91" customFormat="1" ht="210">
      <c r="A462" s="37" t="s">
        <v>1239</v>
      </c>
      <c r="B462" s="37" t="s">
        <v>1240</v>
      </c>
      <c r="C462" s="37" t="s">
        <v>1092</v>
      </c>
      <c r="D462" s="37" t="s">
        <v>30</v>
      </c>
      <c r="E462" s="37" t="s">
        <v>25</v>
      </c>
      <c r="F462" s="37">
        <v>2655300</v>
      </c>
      <c r="G462" s="40"/>
      <c r="H462" s="40"/>
      <c r="I462" s="38">
        <v>3</v>
      </c>
      <c r="J462" s="39">
        <v>1</v>
      </c>
      <c r="K462" s="38">
        <v>5</v>
      </c>
      <c r="L462" s="39">
        <v>5</v>
      </c>
      <c r="M462" s="38">
        <v>3</v>
      </c>
      <c r="N462" s="39">
        <v>1</v>
      </c>
      <c r="O462" s="38">
        <v>1</v>
      </c>
      <c r="P462" s="39">
        <v>3</v>
      </c>
      <c r="Q462" s="38">
        <f t="shared" si="32"/>
        <v>12</v>
      </c>
      <c r="R462" s="39">
        <f t="shared" si="32"/>
        <v>10</v>
      </c>
      <c r="S462" s="27">
        <f t="shared" si="29"/>
        <v>11</v>
      </c>
      <c r="T462" s="28">
        <f t="shared" si="30"/>
        <v>2</v>
      </c>
      <c r="U462">
        <f t="shared" si="31"/>
        <v>1.4142135623730951</v>
      </c>
      <c r="W462" s="149">
        <v>11</v>
      </c>
    </row>
    <row r="463" spans="1:23" s="91" customFormat="1" ht="165">
      <c r="A463" s="37" t="s">
        <v>1241</v>
      </c>
      <c r="B463" s="37" t="s">
        <v>1242</v>
      </c>
      <c r="C463" s="37" t="s">
        <v>943</v>
      </c>
      <c r="D463" s="37" t="s">
        <v>30</v>
      </c>
      <c r="E463" s="37" t="s">
        <v>25</v>
      </c>
      <c r="F463" s="37">
        <v>26549909</v>
      </c>
      <c r="G463" s="40"/>
      <c r="H463" s="40"/>
      <c r="I463" s="38">
        <v>0</v>
      </c>
      <c r="J463" s="39">
        <v>0</v>
      </c>
      <c r="K463" s="38">
        <v>1</v>
      </c>
      <c r="L463" s="39">
        <v>1</v>
      </c>
      <c r="M463" s="38">
        <v>3</v>
      </c>
      <c r="N463" s="39">
        <v>3</v>
      </c>
      <c r="O463" s="38">
        <v>1</v>
      </c>
      <c r="P463" s="39">
        <v>3</v>
      </c>
      <c r="Q463" s="38">
        <f t="shared" si="32"/>
        <v>5</v>
      </c>
      <c r="R463" s="39">
        <f t="shared" si="32"/>
        <v>7</v>
      </c>
      <c r="S463" s="27">
        <f t="shared" si="29"/>
        <v>6</v>
      </c>
      <c r="T463" s="28">
        <f t="shared" si="30"/>
        <v>2</v>
      </c>
      <c r="U463">
        <f t="shared" si="31"/>
        <v>1.4142135623730951</v>
      </c>
      <c r="W463" s="149">
        <v>6</v>
      </c>
    </row>
    <row r="464" spans="1:23" s="91" customFormat="1" ht="165">
      <c r="A464" s="42" t="s">
        <v>1243</v>
      </c>
      <c r="B464" s="42" t="s">
        <v>1244</v>
      </c>
      <c r="C464" s="42" t="s">
        <v>93</v>
      </c>
      <c r="D464" s="42" t="s">
        <v>29</v>
      </c>
      <c r="E464" s="37" t="s">
        <v>25</v>
      </c>
      <c r="F464" s="37">
        <v>26549363</v>
      </c>
      <c r="G464" s="40"/>
      <c r="H464" s="40"/>
      <c r="I464" s="38">
        <v>3</v>
      </c>
      <c r="J464" s="39">
        <v>4</v>
      </c>
      <c r="K464" s="38">
        <v>3</v>
      </c>
      <c r="L464" s="39">
        <v>3</v>
      </c>
      <c r="M464" s="38">
        <v>3</v>
      </c>
      <c r="N464" s="39">
        <v>3</v>
      </c>
      <c r="O464" s="38">
        <v>5</v>
      </c>
      <c r="P464" s="39">
        <v>3</v>
      </c>
      <c r="Q464" s="38">
        <f t="shared" si="32"/>
        <v>14</v>
      </c>
      <c r="R464" s="39">
        <f t="shared" si="32"/>
        <v>13</v>
      </c>
      <c r="S464" s="27">
        <f t="shared" si="29"/>
        <v>13.5</v>
      </c>
      <c r="T464" s="28">
        <f t="shared" si="30"/>
        <v>1</v>
      </c>
      <c r="U464">
        <f t="shared" si="31"/>
        <v>0.70710678118654757</v>
      </c>
      <c r="W464" s="149">
        <v>13.5</v>
      </c>
    </row>
    <row r="465" spans="1:23" s="91" customFormat="1" ht="180">
      <c r="A465" s="37" t="s">
        <v>1245</v>
      </c>
      <c r="B465" s="37" t="s">
        <v>1246</v>
      </c>
      <c r="C465" s="37" t="s">
        <v>49</v>
      </c>
      <c r="D465" s="37" t="s">
        <v>24</v>
      </c>
      <c r="E465" s="37" t="s">
        <v>25</v>
      </c>
      <c r="F465" s="37">
        <v>26548802</v>
      </c>
      <c r="G465" s="40"/>
      <c r="H465" s="40"/>
      <c r="I465" s="38">
        <v>3</v>
      </c>
      <c r="J465" s="43">
        <v>3</v>
      </c>
      <c r="K465" s="38">
        <v>4</v>
      </c>
      <c r="L465" s="39">
        <v>3</v>
      </c>
      <c r="M465" s="38">
        <v>3</v>
      </c>
      <c r="N465" s="39">
        <v>2</v>
      </c>
      <c r="O465" s="38">
        <v>1</v>
      </c>
      <c r="P465" s="39">
        <v>1</v>
      </c>
      <c r="Q465" s="38">
        <f t="shared" si="32"/>
        <v>11</v>
      </c>
      <c r="R465" s="39">
        <f t="shared" si="32"/>
        <v>9</v>
      </c>
      <c r="S465" s="27">
        <f t="shared" si="29"/>
        <v>10</v>
      </c>
      <c r="T465" s="28">
        <f t="shared" si="30"/>
        <v>2</v>
      </c>
      <c r="U465">
        <f t="shared" si="31"/>
        <v>1.4142135623730951</v>
      </c>
      <c r="W465" s="149">
        <v>10</v>
      </c>
    </row>
    <row r="466" spans="1:23" s="91" customFormat="1" ht="150">
      <c r="A466" s="37" t="s">
        <v>1247</v>
      </c>
      <c r="B466" s="37" t="s">
        <v>1248</v>
      </c>
      <c r="C466" s="37" t="s">
        <v>1249</v>
      </c>
      <c r="D466" s="37" t="s">
        <v>30</v>
      </c>
      <c r="E466" s="37" t="s">
        <v>25</v>
      </c>
      <c r="F466" s="37">
        <v>26547092</v>
      </c>
      <c r="G466" s="40"/>
      <c r="H466" s="40"/>
      <c r="I466" s="38">
        <v>5</v>
      </c>
      <c r="J466" s="39">
        <v>3</v>
      </c>
      <c r="K466" s="38">
        <v>5</v>
      </c>
      <c r="L466" s="39">
        <v>5</v>
      </c>
      <c r="M466" s="38">
        <v>3</v>
      </c>
      <c r="N466" s="39">
        <v>3</v>
      </c>
      <c r="O466" s="38">
        <v>4</v>
      </c>
      <c r="P466" s="39">
        <v>2</v>
      </c>
      <c r="Q466" s="38">
        <f t="shared" si="32"/>
        <v>17</v>
      </c>
      <c r="R466" s="39">
        <f t="shared" si="32"/>
        <v>13</v>
      </c>
      <c r="S466" s="27">
        <f t="shared" si="29"/>
        <v>15</v>
      </c>
      <c r="T466" s="28">
        <f t="shared" si="30"/>
        <v>4</v>
      </c>
      <c r="U466">
        <f t="shared" si="31"/>
        <v>2.8284271247461903</v>
      </c>
      <c r="W466" s="149">
        <v>15</v>
      </c>
    </row>
    <row r="467" spans="1:23" s="91" customFormat="1" ht="255">
      <c r="A467" s="37" t="s">
        <v>1250</v>
      </c>
      <c r="B467" s="37" t="s">
        <v>1251</v>
      </c>
      <c r="C467" s="37" t="s">
        <v>49</v>
      </c>
      <c r="D467" s="37" t="s">
        <v>30</v>
      </c>
      <c r="E467" s="37" t="s">
        <v>25</v>
      </c>
      <c r="F467" s="37">
        <v>26538242</v>
      </c>
      <c r="G467" s="40"/>
      <c r="H467" s="40"/>
      <c r="I467" s="38">
        <v>3</v>
      </c>
      <c r="J467" s="39">
        <v>3</v>
      </c>
      <c r="K467" s="38">
        <v>4</v>
      </c>
      <c r="L467" s="39">
        <v>4</v>
      </c>
      <c r="M467" s="38">
        <v>3</v>
      </c>
      <c r="N467" s="39">
        <v>1</v>
      </c>
      <c r="O467" s="38">
        <v>2</v>
      </c>
      <c r="P467" s="39">
        <v>1</v>
      </c>
      <c r="Q467" s="38">
        <f t="shared" si="32"/>
        <v>12</v>
      </c>
      <c r="R467" s="39">
        <f t="shared" si="32"/>
        <v>9</v>
      </c>
      <c r="S467" s="27">
        <f t="shared" si="29"/>
        <v>10.5</v>
      </c>
      <c r="T467" s="28">
        <f t="shared" si="30"/>
        <v>3</v>
      </c>
      <c r="U467">
        <f t="shared" si="31"/>
        <v>2.1213203435596424</v>
      </c>
      <c r="W467" s="149">
        <v>10.5</v>
      </c>
    </row>
    <row r="468" spans="1:23" s="91" customFormat="1" ht="285">
      <c r="A468" s="37" t="s">
        <v>1252</v>
      </c>
      <c r="B468" s="37" t="s">
        <v>1253</v>
      </c>
      <c r="C468" s="37" t="s">
        <v>1254</v>
      </c>
      <c r="D468" s="37" t="s">
        <v>30</v>
      </c>
      <c r="E468" s="37" t="s">
        <v>25</v>
      </c>
      <c r="F468" s="37">
        <v>26538084</v>
      </c>
      <c r="G468" s="40"/>
      <c r="H468" s="40"/>
      <c r="I468" s="38">
        <v>3</v>
      </c>
      <c r="J468" s="39">
        <v>3</v>
      </c>
      <c r="K468" s="38">
        <v>5</v>
      </c>
      <c r="L468" s="39">
        <v>5</v>
      </c>
      <c r="M468" s="38">
        <v>3</v>
      </c>
      <c r="N468" s="39">
        <v>1</v>
      </c>
      <c r="O468" s="38">
        <v>5</v>
      </c>
      <c r="P468" s="39">
        <v>4</v>
      </c>
      <c r="Q468" s="38">
        <f t="shared" si="32"/>
        <v>16</v>
      </c>
      <c r="R468" s="39">
        <f t="shared" si="32"/>
        <v>13</v>
      </c>
      <c r="S468" s="27">
        <f t="shared" ref="S468:S523" si="33">AVERAGE(Q468:R468)</f>
        <v>14.5</v>
      </c>
      <c r="T468" s="28">
        <f t="shared" ref="T468:T523" si="34">ABS(Q468-R468)</f>
        <v>3</v>
      </c>
      <c r="U468">
        <f t="shared" ref="U468:U523" si="35">STDEV(Q468:R468)</f>
        <v>2.1213203435596424</v>
      </c>
      <c r="W468" s="149">
        <v>14.5</v>
      </c>
    </row>
    <row r="469" spans="1:23" s="119" customFormat="1" ht="113">
      <c r="A469" s="113" t="s">
        <v>1255</v>
      </c>
      <c r="B469" s="113" t="s">
        <v>1256</v>
      </c>
      <c r="C469" s="113" t="s">
        <v>1172</v>
      </c>
      <c r="D469" s="114" t="s">
        <v>24</v>
      </c>
      <c r="E469" s="114" t="s">
        <v>28</v>
      </c>
      <c r="F469" s="114" t="s">
        <v>1173</v>
      </c>
      <c r="G469" s="115">
        <v>3</v>
      </c>
      <c r="H469" s="116">
        <v>2</v>
      </c>
      <c r="I469" s="115">
        <v>0</v>
      </c>
      <c r="J469" s="116">
        <v>0</v>
      </c>
      <c r="K469" s="117"/>
      <c r="L469" s="117"/>
      <c r="M469" s="115">
        <v>5</v>
      </c>
      <c r="N469" s="116">
        <v>5</v>
      </c>
      <c r="O469" s="115">
        <v>2</v>
      </c>
      <c r="P469" s="116">
        <v>4</v>
      </c>
      <c r="Q469" s="115">
        <f>G469+I469+M469+O469</f>
        <v>10</v>
      </c>
      <c r="R469" s="118">
        <f>H469+J469+N469+P469</f>
        <v>11</v>
      </c>
      <c r="S469" s="27">
        <f t="shared" si="33"/>
        <v>10.5</v>
      </c>
      <c r="T469" s="28">
        <f t="shared" si="34"/>
        <v>1</v>
      </c>
      <c r="U469">
        <f t="shared" si="35"/>
        <v>0.70710678118654757</v>
      </c>
      <c r="W469" s="123">
        <v>10.5</v>
      </c>
    </row>
    <row r="470" spans="1:23" s="119" customFormat="1" ht="71">
      <c r="A470" s="113" t="s">
        <v>916</v>
      </c>
      <c r="B470" s="113" t="s">
        <v>917</v>
      </c>
      <c r="C470" s="113" t="s">
        <v>1172</v>
      </c>
      <c r="D470" s="114" t="s">
        <v>24</v>
      </c>
      <c r="E470" s="114" t="s">
        <v>28</v>
      </c>
      <c r="F470" s="114" t="s">
        <v>1173</v>
      </c>
      <c r="G470" s="115">
        <v>5</v>
      </c>
      <c r="H470" s="116">
        <v>2</v>
      </c>
      <c r="I470" s="120">
        <v>0</v>
      </c>
      <c r="J470" s="116">
        <v>0</v>
      </c>
      <c r="K470" s="117"/>
      <c r="L470" s="117"/>
      <c r="M470" s="115">
        <v>5</v>
      </c>
      <c r="N470" s="116">
        <v>5</v>
      </c>
      <c r="O470" s="115">
        <v>3</v>
      </c>
      <c r="P470" s="116">
        <v>1</v>
      </c>
      <c r="Q470" s="115">
        <f t="shared" ref="Q470:R481" si="36">G470+I470+M470+O470</f>
        <v>13</v>
      </c>
      <c r="R470" s="118">
        <f t="shared" si="36"/>
        <v>8</v>
      </c>
      <c r="S470" s="27">
        <f t="shared" si="33"/>
        <v>10.5</v>
      </c>
      <c r="T470" s="28">
        <f t="shared" si="34"/>
        <v>5</v>
      </c>
      <c r="U470">
        <f t="shared" si="35"/>
        <v>3.5355339059327378</v>
      </c>
      <c r="W470" s="123">
        <v>10.5</v>
      </c>
    </row>
    <row r="471" spans="1:23" s="119" customFormat="1" ht="253">
      <c r="A471" s="113" t="s">
        <v>1257</v>
      </c>
      <c r="B471" s="113" t="s">
        <v>1258</v>
      </c>
      <c r="C471" s="113" t="s">
        <v>1172</v>
      </c>
      <c r="D471" s="114" t="s">
        <v>24</v>
      </c>
      <c r="E471" s="114" t="s">
        <v>28</v>
      </c>
      <c r="F471" s="114" t="s">
        <v>1173</v>
      </c>
      <c r="G471" s="115">
        <v>5</v>
      </c>
      <c r="H471" s="116">
        <v>4</v>
      </c>
      <c r="I471" s="115">
        <v>0</v>
      </c>
      <c r="J471" s="116">
        <v>0</v>
      </c>
      <c r="K471" s="117"/>
      <c r="L471" s="117"/>
      <c r="M471" s="115">
        <v>5</v>
      </c>
      <c r="N471" s="116">
        <v>5</v>
      </c>
      <c r="O471" s="115">
        <v>3</v>
      </c>
      <c r="P471" s="116">
        <v>4</v>
      </c>
      <c r="Q471" s="115">
        <f t="shared" si="36"/>
        <v>13</v>
      </c>
      <c r="R471" s="118">
        <f t="shared" si="36"/>
        <v>13</v>
      </c>
      <c r="S471" s="27">
        <f t="shared" si="33"/>
        <v>13</v>
      </c>
      <c r="T471" s="28">
        <f t="shared" si="34"/>
        <v>0</v>
      </c>
      <c r="U471">
        <f t="shared" si="35"/>
        <v>0</v>
      </c>
      <c r="W471" s="123">
        <v>13</v>
      </c>
    </row>
    <row r="472" spans="1:23" s="119" customFormat="1" ht="85">
      <c r="A472" s="121" t="s">
        <v>1259</v>
      </c>
      <c r="B472" s="113" t="s">
        <v>1260</v>
      </c>
      <c r="C472" s="113" t="s">
        <v>1172</v>
      </c>
      <c r="D472" s="114" t="s">
        <v>30</v>
      </c>
      <c r="E472" s="114" t="s">
        <v>28</v>
      </c>
      <c r="F472" s="114" t="s">
        <v>1173</v>
      </c>
      <c r="G472" s="115">
        <v>5</v>
      </c>
      <c r="H472" s="116">
        <v>5</v>
      </c>
      <c r="I472" s="115">
        <v>1</v>
      </c>
      <c r="J472" s="116">
        <v>0</v>
      </c>
      <c r="K472" s="117"/>
      <c r="L472" s="117"/>
      <c r="M472" s="115">
        <v>3</v>
      </c>
      <c r="N472" s="116">
        <v>3</v>
      </c>
      <c r="O472" s="115">
        <v>1</v>
      </c>
      <c r="P472" s="116">
        <v>1</v>
      </c>
      <c r="Q472" s="115">
        <f t="shared" si="36"/>
        <v>10</v>
      </c>
      <c r="R472" s="118">
        <f t="shared" si="36"/>
        <v>9</v>
      </c>
      <c r="S472" s="27">
        <f t="shared" si="33"/>
        <v>9.5</v>
      </c>
      <c r="T472" s="28">
        <f t="shared" si="34"/>
        <v>1</v>
      </c>
      <c r="U472">
        <f t="shared" si="35"/>
        <v>0.70710678118654757</v>
      </c>
      <c r="W472" s="123">
        <v>9.5</v>
      </c>
    </row>
    <row r="473" spans="1:23" s="119" customFormat="1" ht="57">
      <c r="A473" s="113" t="s">
        <v>1261</v>
      </c>
      <c r="B473" s="113" t="s">
        <v>1262</v>
      </c>
      <c r="C473" s="113" t="s">
        <v>943</v>
      </c>
      <c r="D473" s="113" t="s">
        <v>24</v>
      </c>
      <c r="E473" s="113" t="s">
        <v>28</v>
      </c>
      <c r="F473" s="113">
        <v>26668438</v>
      </c>
      <c r="G473" s="115">
        <v>4</v>
      </c>
      <c r="H473" s="116">
        <v>5</v>
      </c>
      <c r="I473" s="115">
        <v>0</v>
      </c>
      <c r="J473" s="116">
        <v>0</v>
      </c>
      <c r="K473" s="117"/>
      <c r="L473" s="117"/>
      <c r="M473" s="115">
        <v>4</v>
      </c>
      <c r="N473" s="116">
        <v>5</v>
      </c>
      <c r="O473" s="115">
        <v>4</v>
      </c>
      <c r="P473" s="116">
        <v>5</v>
      </c>
      <c r="Q473" s="115">
        <f t="shared" si="36"/>
        <v>12</v>
      </c>
      <c r="R473" s="118">
        <f t="shared" si="36"/>
        <v>15</v>
      </c>
      <c r="S473" s="27">
        <f t="shared" si="33"/>
        <v>13.5</v>
      </c>
      <c r="T473" s="28">
        <f t="shared" si="34"/>
        <v>3</v>
      </c>
      <c r="U473">
        <f t="shared" si="35"/>
        <v>2.1213203435596424</v>
      </c>
      <c r="W473" s="123">
        <v>13.5</v>
      </c>
    </row>
    <row r="474" spans="1:23" s="123" customFormat="1" ht="71">
      <c r="A474" s="122" t="s">
        <v>1264</v>
      </c>
      <c r="B474" s="122" t="s">
        <v>1265</v>
      </c>
      <c r="C474" s="122" t="s">
        <v>27</v>
      </c>
      <c r="D474" s="122" t="s">
        <v>24</v>
      </c>
      <c r="E474" s="122" t="s">
        <v>28</v>
      </c>
      <c r="F474" s="122">
        <v>26598636</v>
      </c>
      <c r="G474" s="115">
        <v>4</v>
      </c>
      <c r="H474" s="116">
        <v>5</v>
      </c>
      <c r="I474" s="115">
        <v>0</v>
      </c>
      <c r="J474" s="116">
        <v>1</v>
      </c>
      <c r="K474" s="117"/>
      <c r="L474" s="117"/>
      <c r="M474" s="115">
        <v>0</v>
      </c>
      <c r="N474" s="116">
        <v>1</v>
      </c>
      <c r="O474" s="115">
        <v>4</v>
      </c>
      <c r="P474" s="116">
        <v>0</v>
      </c>
      <c r="Q474" s="115">
        <f t="shared" si="36"/>
        <v>8</v>
      </c>
      <c r="R474" s="118">
        <f t="shared" si="36"/>
        <v>7</v>
      </c>
      <c r="S474" s="27">
        <f t="shared" si="33"/>
        <v>7.5</v>
      </c>
      <c r="T474" s="28">
        <f t="shared" si="34"/>
        <v>1</v>
      </c>
      <c r="U474">
        <f t="shared" si="35"/>
        <v>0.70710678118654757</v>
      </c>
      <c r="W474" s="123">
        <v>7.5</v>
      </c>
    </row>
    <row r="475" spans="1:23" s="119" customFormat="1" ht="155">
      <c r="A475" s="114" t="s">
        <v>1266</v>
      </c>
      <c r="B475" s="113" t="s">
        <v>1267</v>
      </c>
      <c r="C475" s="114" t="s">
        <v>47</v>
      </c>
      <c r="D475" s="114" t="s">
        <v>24</v>
      </c>
      <c r="E475" s="114" t="s">
        <v>28</v>
      </c>
      <c r="F475" s="114">
        <v>26603919</v>
      </c>
      <c r="G475" s="115">
        <v>4</v>
      </c>
      <c r="H475" s="116">
        <v>5</v>
      </c>
      <c r="I475" s="115">
        <v>0</v>
      </c>
      <c r="J475" s="116">
        <v>1</v>
      </c>
      <c r="K475" s="117"/>
      <c r="L475" s="117"/>
      <c r="M475" s="115">
        <v>4</v>
      </c>
      <c r="N475" s="116">
        <v>5</v>
      </c>
      <c r="O475" s="115">
        <v>4</v>
      </c>
      <c r="P475" s="116">
        <v>3</v>
      </c>
      <c r="Q475" s="115">
        <f t="shared" si="36"/>
        <v>12</v>
      </c>
      <c r="R475" s="118">
        <f t="shared" si="36"/>
        <v>14</v>
      </c>
      <c r="S475" s="27">
        <f t="shared" si="33"/>
        <v>13</v>
      </c>
      <c r="T475" s="28">
        <f t="shared" si="34"/>
        <v>2</v>
      </c>
      <c r="U475">
        <f t="shared" si="35"/>
        <v>1.4142135623730951</v>
      </c>
      <c r="W475" s="123">
        <v>13</v>
      </c>
    </row>
    <row r="476" spans="1:23" s="119" customFormat="1" ht="211">
      <c r="A476" s="114" t="s">
        <v>1268</v>
      </c>
      <c r="B476" s="111" t="s">
        <v>1269</v>
      </c>
      <c r="C476" s="124" t="s">
        <v>1270</v>
      </c>
      <c r="D476" s="114" t="s">
        <v>24</v>
      </c>
      <c r="E476" s="114" t="s">
        <v>28</v>
      </c>
      <c r="F476" s="125">
        <v>26577971</v>
      </c>
      <c r="G476" s="115">
        <v>5</v>
      </c>
      <c r="H476" s="116">
        <v>5</v>
      </c>
      <c r="I476" s="120">
        <v>1</v>
      </c>
      <c r="J476" s="116">
        <v>2</v>
      </c>
      <c r="K476" s="117"/>
      <c r="L476" s="117"/>
      <c r="M476" s="115">
        <v>4</v>
      </c>
      <c r="N476" s="116">
        <v>5</v>
      </c>
      <c r="O476" s="115">
        <v>2</v>
      </c>
      <c r="P476" s="116">
        <v>1</v>
      </c>
      <c r="Q476" s="115">
        <f t="shared" si="36"/>
        <v>12</v>
      </c>
      <c r="R476" s="118">
        <f t="shared" si="36"/>
        <v>13</v>
      </c>
      <c r="S476" s="27">
        <f t="shared" si="33"/>
        <v>12.5</v>
      </c>
      <c r="T476" s="28">
        <f t="shared" si="34"/>
        <v>1</v>
      </c>
      <c r="U476">
        <f t="shared" si="35"/>
        <v>0.70710678118654757</v>
      </c>
      <c r="W476" s="123">
        <v>12.5</v>
      </c>
    </row>
    <row r="477" spans="1:23" s="119" customFormat="1" ht="127">
      <c r="A477" s="124" t="s">
        <v>1271</v>
      </c>
      <c r="B477" s="111" t="s">
        <v>1272</v>
      </c>
      <c r="C477" s="124" t="s">
        <v>1273</v>
      </c>
      <c r="D477" s="114" t="s">
        <v>29</v>
      </c>
      <c r="E477" s="114" t="s">
        <v>28</v>
      </c>
      <c r="F477" s="125">
        <v>26576720</v>
      </c>
      <c r="G477" s="115">
        <v>4</v>
      </c>
      <c r="H477" s="116">
        <v>5</v>
      </c>
      <c r="I477" s="115">
        <v>1</v>
      </c>
      <c r="J477" s="116">
        <v>1</v>
      </c>
      <c r="K477" s="117"/>
      <c r="L477" s="117"/>
      <c r="M477" s="115">
        <v>5</v>
      </c>
      <c r="N477" s="116">
        <v>5</v>
      </c>
      <c r="O477" s="115">
        <v>4</v>
      </c>
      <c r="P477" s="116">
        <v>3</v>
      </c>
      <c r="Q477" s="115">
        <f t="shared" si="36"/>
        <v>14</v>
      </c>
      <c r="R477" s="118">
        <f t="shared" si="36"/>
        <v>14</v>
      </c>
      <c r="S477" s="27">
        <f t="shared" si="33"/>
        <v>14</v>
      </c>
      <c r="T477" s="28">
        <f t="shared" si="34"/>
        <v>0</v>
      </c>
      <c r="U477">
        <f t="shared" si="35"/>
        <v>0</v>
      </c>
      <c r="W477" s="123">
        <v>14</v>
      </c>
    </row>
    <row r="478" spans="1:23" s="119" customFormat="1" ht="141">
      <c r="A478" s="124" t="s">
        <v>1274</v>
      </c>
      <c r="B478" s="111" t="s">
        <v>1275</v>
      </c>
      <c r="C478" s="124" t="s">
        <v>1276</v>
      </c>
      <c r="D478" s="113" t="s">
        <v>24</v>
      </c>
      <c r="E478" s="113" t="s">
        <v>25</v>
      </c>
      <c r="F478" s="125">
        <v>26558184</v>
      </c>
      <c r="G478" s="115">
        <v>3</v>
      </c>
      <c r="H478" s="116">
        <v>5</v>
      </c>
      <c r="I478" s="115">
        <v>0</v>
      </c>
      <c r="J478" s="116">
        <v>1</v>
      </c>
      <c r="K478" s="117"/>
      <c r="L478" s="117"/>
      <c r="M478" s="115">
        <v>2</v>
      </c>
      <c r="N478" s="116">
        <v>3</v>
      </c>
      <c r="O478" s="115">
        <v>1</v>
      </c>
      <c r="P478" s="116">
        <v>1</v>
      </c>
      <c r="Q478" s="115">
        <f t="shared" si="36"/>
        <v>6</v>
      </c>
      <c r="R478" s="118">
        <f t="shared" si="36"/>
        <v>10</v>
      </c>
      <c r="S478" s="27">
        <f t="shared" si="33"/>
        <v>8</v>
      </c>
      <c r="T478" s="28">
        <f t="shared" si="34"/>
        <v>4</v>
      </c>
      <c r="U478">
        <f t="shared" si="35"/>
        <v>2.8284271247461903</v>
      </c>
      <c r="W478" s="123">
        <v>8</v>
      </c>
    </row>
    <row r="479" spans="1:23" s="119" customFormat="1">
      <c r="A479" s="114" t="s">
        <v>1277</v>
      </c>
      <c r="B479" s="114" t="s">
        <v>1278</v>
      </c>
      <c r="C479" s="114" t="s">
        <v>1279</v>
      </c>
      <c r="D479" s="114" t="s">
        <v>24</v>
      </c>
      <c r="E479" s="114" t="s">
        <v>28</v>
      </c>
      <c r="F479" s="114">
        <v>26542925</v>
      </c>
      <c r="G479" s="115">
        <v>5</v>
      </c>
      <c r="H479" s="116">
        <v>5</v>
      </c>
      <c r="I479" s="115">
        <v>1</v>
      </c>
      <c r="J479" s="116">
        <v>1</v>
      </c>
      <c r="K479" s="117"/>
      <c r="L479" s="117"/>
      <c r="M479" s="115">
        <v>5</v>
      </c>
      <c r="N479" s="116">
        <v>3</v>
      </c>
      <c r="O479" s="115">
        <v>2</v>
      </c>
      <c r="P479" s="116">
        <v>1</v>
      </c>
      <c r="Q479" s="115">
        <f t="shared" si="36"/>
        <v>13</v>
      </c>
      <c r="R479" s="118">
        <f t="shared" si="36"/>
        <v>10</v>
      </c>
      <c r="S479" s="27">
        <f t="shared" si="33"/>
        <v>11.5</v>
      </c>
      <c r="T479" s="28">
        <f t="shared" si="34"/>
        <v>3</v>
      </c>
      <c r="U479">
        <f t="shared" si="35"/>
        <v>2.1213203435596424</v>
      </c>
      <c r="W479" s="123">
        <v>11.5</v>
      </c>
    </row>
    <row r="480" spans="1:23" s="119" customFormat="1" ht="113">
      <c r="A480" s="114" t="s">
        <v>1280</v>
      </c>
      <c r="B480" s="113" t="s">
        <v>1281</v>
      </c>
      <c r="C480" s="114" t="s">
        <v>1254</v>
      </c>
      <c r="D480" s="114" t="s">
        <v>30</v>
      </c>
      <c r="E480" s="114" t="s">
        <v>28</v>
      </c>
      <c r="F480" s="114">
        <v>26566812</v>
      </c>
      <c r="G480" s="115">
        <v>5</v>
      </c>
      <c r="H480" s="116">
        <v>4</v>
      </c>
      <c r="I480" s="120">
        <v>4</v>
      </c>
      <c r="J480" s="116">
        <v>3</v>
      </c>
      <c r="K480" s="117"/>
      <c r="L480" s="117"/>
      <c r="M480" s="115">
        <v>4</v>
      </c>
      <c r="N480" s="116">
        <v>3</v>
      </c>
      <c r="O480" s="115">
        <v>3</v>
      </c>
      <c r="P480" s="116">
        <v>2</v>
      </c>
      <c r="Q480" s="115">
        <f t="shared" si="36"/>
        <v>16</v>
      </c>
      <c r="R480" s="118">
        <f t="shared" si="36"/>
        <v>12</v>
      </c>
      <c r="S480" s="27">
        <f t="shared" si="33"/>
        <v>14</v>
      </c>
      <c r="T480" s="28">
        <f t="shared" si="34"/>
        <v>4</v>
      </c>
      <c r="U480">
        <f t="shared" si="35"/>
        <v>2.8284271247461903</v>
      </c>
      <c r="W480" s="123">
        <v>14</v>
      </c>
    </row>
    <row r="481" spans="1:23" s="119" customFormat="1" ht="155">
      <c r="A481" s="114" t="s">
        <v>1282</v>
      </c>
      <c r="B481" s="113" t="s">
        <v>1283</v>
      </c>
      <c r="C481" s="114" t="s">
        <v>993</v>
      </c>
      <c r="D481" s="114" t="s">
        <v>24</v>
      </c>
      <c r="E481" s="114" t="s">
        <v>28</v>
      </c>
      <c r="F481" s="126">
        <v>26553825</v>
      </c>
      <c r="G481" s="115">
        <v>5</v>
      </c>
      <c r="H481" s="116">
        <v>5</v>
      </c>
      <c r="I481" s="115">
        <v>1</v>
      </c>
      <c r="J481" s="116">
        <v>1</v>
      </c>
      <c r="K481" s="117"/>
      <c r="L481" s="117"/>
      <c r="M481" s="115">
        <v>5</v>
      </c>
      <c r="N481" s="116">
        <v>5</v>
      </c>
      <c r="O481" s="115">
        <v>1</v>
      </c>
      <c r="P481" s="116">
        <v>2</v>
      </c>
      <c r="Q481" s="115">
        <f t="shared" si="36"/>
        <v>12</v>
      </c>
      <c r="R481" s="118">
        <f t="shared" si="36"/>
        <v>13</v>
      </c>
      <c r="S481" s="27">
        <f t="shared" si="33"/>
        <v>12.5</v>
      </c>
      <c r="T481" s="28">
        <f t="shared" si="34"/>
        <v>1</v>
      </c>
      <c r="U481">
        <f t="shared" si="35"/>
        <v>0.70710678118654757</v>
      </c>
      <c r="V481" s="123"/>
      <c r="W481" s="123">
        <v>12.5</v>
      </c>
    </row>
    <row r="482" spans="1:23" s="9" customFormat="1" ht="255">
      <c r="A482" s="37" t="s">
        <v>1284</v>
      </c>
      <c r="B482" s="37" t="s">
        <v>1285</v>
      </c>
      <c r="C482" s="10" t="s">
        <v>89</v>
      </c>
      <c r="D482" s="64" t="s">
        <v>30</v>
      </c>
      <c r="E482" s="64" t="s">
        <v>25</v>
      </c>
      <c r="F482" s="12">
        <v>26477878</v>
      </c>
      <c r="G482" s="129"/>
      <c r="H482" s="129"/>
      <c r="I482" s="127">
        <v>3</v>
      </c>
      <c r="J482" s="128">
        <v>3</v>
      </c>
      <c r="K482" s="127">
        <v>4</v>
      </c>
      <c r="L482" s="128">
        <v>4</v>
      </c>
      <c r="M482" s="127">
        <v>4</v>
      </c>
      <c r="N482" s="128">
        <v>1</v>
      </c>
      <c r="O482" s="127">
        <v>3</v>
      </c>
      <c r="P482" s="128">
        <v>3</v>
      </c>
      <c r="Q482" s="127">
        <v>14</v>
      </c>
      <c r="R482" s="12">
        <v>11</v>
      </c>
      <c r="S482" s="27">
        <f t="shared" si="33"/>
        <v>12.5</v>
      </c>
      <c r="T482" s="28">
        <f t="shared" si="34"/>
        <v>3</v>
      </c>
      <c r="U482">
        <f t="shared" si="35"/>
        <v>2.1213203435596424</v>
      </c>
      <c r="W482" s="39">
        <v>12.5</v>
      </c>
    </row>
    <row r="483" spans="1:23" s="9" customFormat="1" ht="240">
      <c r="A483" s="37" t="s">
        <v>1286</v>
      </c>
      <c r="B483" s="37" t="s">
        <v>1287</v>
      </c>
      <c r="C483" s="10" t="s">
        <v>1288</v>
      </c>
      <c r="D483" s="64" t="s">
        <v>24</v>
      </c>
      <c r="E483" s="64" t="s">
        <v>25</v>
      </c>
      <c r="F483" s="12">
        <v>26518218</v>
      </c>
      <c r="G483" s="129"/>
      <c r="H483" s="129"/>
      <c r="I483" s="130">
        <v>0</v>
      </c>
      <c r="J483" s="128">
        <v>1</v>
      </c>
      <c r="K483" s="127">
        <v>2</v>
      </c>
      <c r="L483" s="128">
        <v>3</v>
      </c>
      <c r="M483" s="127">
        <v>5</v>
      </c>
      <c r="N483" s="128">
        <v>5</v>
      </c>
      <c r="O483" s="127">
        <v>5</v>
      </c>
      <c r="P483" s="128">
        <v>4</v>
      </c>
      <c r="Q483" s="127">
        <v>12</v>
      </c>
      <c r="R483" s="12">
        <v>13</v>
      </c>
      <c r="S483" s="27">
        <f t="shared" si="33"/>
        <v>12.5</v>
      </c>
      <c r="T483" s="28">
        <f t="shared" si="34"/>
        <v>1</v>
      </c>
      <c r="U483">
        <f t="shared" si="35"/>
        <v>0.70710678118654757</v>
      </c>
      <c r="W483" s="39">
        <v>12.5</v>
      </c>
    </row>
    <row r="484" spans="1:23" s="9" customFormat="1" ht="225">
      <c r="A484" s="37" t="s">
        <v>1289</v>
      </c>
      <c r="B484" s="37" t="s">
        <v>1290</v>
      </c>
      <c r="C484" s="10" t="s">
        <v>774</v>
      </c>
      <c r="D484" s="64" t="s">
        <v>30</v>
      </c>
      <c r="E484" s="64" t="s">
        <v>25</v>
      </c>
      <c r="F484" s="12">
        <v>26494426</v>
      </c>
      <c r="G484" s="129"/>
      <c r="H484" s="129"/>
      <c r="I484" s="127">
        <v>0</v>
      </c>
      <c r="J484" s="128">
        <v>0</v>
      </c>
      <c r="K484" s="127">
        <v>2</v>
      </c>
      <c r="L484" s="128">
        <v>3</v>
      </c>
      <c r="M484" s="127">
        <v>4</v>
      </c>
      <c r="N484" s="128">
        <v>2</v>
      </c>
      <c r="O484" s="127">
        <v>4</v>
      </c>
      <c r="P484" s="128">
        <v>2</v>
      </c>
      <c r="Q484" s="127">
        <v>10</v>
      </c>
      <c r="R484" s="12">
        <v>7</v>
      </c>
      <c r="S484" s="27">
        <f t="shared" si="33"/>
        <v>8.5</v>
      </c>
      <c r="T484" s="28">
        <f t="shared" si="34"/>
        <v>3</v>
      </c>
      <c r="U484">
        <f t="shared" si="35"/>
        <v>2.1213203435596424</v>
      </c>
      <c r="W484" s="39">
        <v>8.5</v>
      </c>
    </row>
    <row r="485" spans="1:23" s="9" customFormat="1" ht="135">
      <c r="A485" s="37" t="s">
        <v>1291</v>
      </c>
      <c r="B485" s="37" t="s">
        <v>1292</v>
      </c>
      <c r="C485" s="37" t="s">
        <v>49</v>
      </c>
      <c r="D485" s="64" t="s">
        <v>30</v>
      </c>
      <c r="E485" s="64" t="s">
        <v>25</v>
      </c>
      <c r="F485" s="12">
        <v>26487267</v>
      </c>
      <c r="G485" s="129"/>
      <c r="H485" s="129"/>
      <c r="I485" s="127">
        <v>2</v>
      </c>
      <c r="J485" s="128">
        <v>3</v>
      </c>
      <c r="K485" s="127">
        <v>4</v>
      </c>
      <c r="L485" s="128">
        <v>5</v>
      </c>
      <c r="M485" s="127">
        <v>5</v>
      </c>
      <c r="N485" s="128">
        <v>5</v>
      </c>
      <c r="O485" s="127">
        <v>3</v>
      </c>
      <c r="P485" s="128">
        <v>5</v>
      </c>
      <c r="Q485" s="127">
        <v>14</v>
      </c>
      <c r="R485" s="12">
        <v>18</v>
      </c>
      <c r="S485" s="27">
        <f t="shared" si="33"/>
        <v>16</v>
      </c>
      <c r="T485" s="28">
        <f t="shared" si="34"/>
        <v>4</v>
      </c>
      <c r="U485">
        <f t="shared" si="35"/>
        <v>2.8284271247461903</v>
      </c>
      <c r="W485" s="39">
        <v>16</v>
      </c>
    </row>
    <row r="486" spans="1:23" s="9" customFormat="1" ht="105">
      <c r="A486" s="37" t="s">
        <v>1293</v>
      </c>
      <c r="B486" s="10" t="s">
        <v>1294</v>
      </c>
      <c r="C486" s="10" t="s">
        <v>943</v>
      </c>
      <c r="D486" s="64" t="s">
        <v>24</v>
      </c>
      <c r="E486" s="64" t="s">
        <v>25</v>
      </c>
      <c r="F486" s="12">
        <v>26478628</v>
      </c>
      <c r="G486" s="129"/>
      <c r="H486" s="129"/>
      <c r="I486" s="127">
        <v>1</v>
      </c>
      <c r="J486" s="131">
        <v>3</v>
      </c>
      <c r="K486" s="127">
        <v>2</v>
      </c>
      <c r="L486" s="131">
        <v>5</v>
      </c>
      <c r="M486" s="127">
        <v>3</v>
      </c>
      <c r="N486" s="131">
        <v>3</v>
      </c>
      <c r="O486" s="127">
        <v>3</v>
      </c>
      <c r="P486" s="131">
        <v>2</v>
      </c>
      <c r="Q486" s="127">
        <v>9</v>
      </c>
      <c r="R486" s="12">
        <v>13</v>
      </c>
      <c r="S486" s="27">
        <f t="shared" si="33"/>
        <v>11</v>
      </c>
      <c r="T486" s="28">
        <f t="shared" si="34"/>
        <v>4</v>
      </c>
      <c r="U486">
        <f t="shared" si="35"/>
        <v>2.8284271247461903</v>
      </c>
      <c r="W486" s="39">
        <v>11</v>
      </c>
    </row>
    <row r="487" spans="1:23" s="9" customFormat="1" ht="135">
      <c r="A487" s="37" t="s">
        <v>1295</v>
      </c>
      <c r="B487" s="37" t="s">
        <v>1296</v>
      </c>
      <c r="C487" s="10" t="s">
        <v>61</v>
      </c>
      <c r="D487" s="64" t="s">
        <v>29</v>
      </c>
      <c r="E487" s="64" t="s">
        <v>25</v>
      </c>
      <c r="F487" s="12">
        <v>26521231</v>
      </c>
      <c r="G487" s="129"/>
      <c r="H487" s="129"/>
      <c r="I487" s="127">
        <v>3</v>
      </c>
      <c r="J487" s="128">
        <v>2</v>
      </c>
      <c r="K487" s="127">
        <v>4</v>
      </c>
      <c r="L487" s="128">
        <v>5</v>
      </c>
      <c r="M487" s="127">
        <v>3</v>
      </c>
      <c r="N487" s="128">
        <v>5</v>
      </c>
      <c r="O487" s="127">
        <v>3</v>
      </c>
      <c r="P487" s="128">
        <v>4</v>
      </c>
      <c r="Q487" s="127">
        <v>13</v>
      </c>
      <c r="R487" s="12">
        <v>16</v>
      </c>
      <c r="S487" s="27">
        <f t="shared" si="33"/>
        <v>14.5</v>
      </c>
      <c r="T487" s="28">
        <f t="shared" si="34"/>
        <v>3</v>
      </c>
      <c r="U487">
        <f t="shared" si="35"/>
        <v>2.1213203435596424</v>
      </c>
      <c r="W487" s="39">
        <v>14.5</v>
      </c>
    </row>
    <row r="488" spans="1:23" s="39" customFormat="1" ht="225">
      <c r="A488" s="42" t="s">
        <v>1297</v>
      </c>
      <c r="B488" s="42" t="s">
        <v>1298</v>
      </c>
      <c r="C488" s="10" t="s">
        <v>1299</v>
      </c>
      <c r="D488" s="71" t="s">
        <v>24</v>
      </c>
      <c r="E488" s="64" t="s">
        <v>25</v>
      </c>
      <c r="F488" s="12">
        <v>26508303</v>
      </c>
      <c r="G488" s="129"/>
      <c r="H488" s="129"/>
      <c r="I488" s="127">
        <v>2</v>
      </c>
      <c r="J488" s="128">
        <v>2</v>
      </c>
      <c r="K488" s="127">
        <v>4</v>
      </c>
      <c r="L488" s="128">
        <v>5</v>
      </c>
      <c r="M488" s="127">
        <v>3</v>
      </c>
      <c r="N488" s="128">
        <v>4</v>
      </c>
      <c r="O488" s="127">
        <v>4</v>
      </c>
      <c r="P488" s="128">
        <v>2</v>
      </c>
      <c r="Q488" s="127">
        <v>13</v>
      </c>
      <c r="R488" s="12">
        <v>13</v>
      </c>
      <c r="S488" s="27">
        <f t="shared" si="33"/>
        <v>13</v>
      </c>
      <c r="T488" s="28">
        <f t="shared" si="34"/>
        <v>0</v>
      </c>
      <c r="U488">
        <f t="shared" si="35"/>
        <v>0</v>
      </c>
      <c r="W488" s="39">
        <v>13</v>
      </c>
    </row>
    <row r="489" spans="1:23" s="9" customFormat="1" ht="150">
      <c r="A489" s="37" t="s">
        <v>1300</v>
      </c>
      <c r="B489" s="10" t="s">
        <v>1301</v>
      </c>
      <c r="C489" s="9" t="s">
        <v>931</v>
      </c>
      <c r="D489" s="64" t="s">
        <v>24</v>
      </c>
      <c r="E489" s="64" t="s">
        <v>25</v>
      </c>
      <c r="F489" s="12">
        <v>26510464</v>
      </c>
      <c r="G489" s="129"/>
      <c r="H489" s="129"/>
      <c r="I489" s="127">
        <v>5</v>
      </c>
      <c r="J489" s="128">
        <v>5</v>
      </c>
      <c r="K489" s="127">
        <v>4</v>
      </c>
      <c r="L489" s="128">
        <v>5</v>
      </c>
      <c r="M489" s="127">
        <v>5</v>
      </c>
      <c r="N489" s="128">
        <v>5</v>
      </c>
      <c r="O489" s="127">
        <v>3</v>
      </c>
      <c r="P489" s="128">
        <v>1</v>
      </c>
      <c r="Q489" s="127">
        <v>17</v>
      </c>
      <c r="R489" s="12">
        <v>16</v>
      </c>
      <c r="S489" s="27">
        <f t="shared" si="33"/>
        <v>16.5</v>
      </c>
      <c r="T489" s="28">
        <f t="shared" si="34"/>
        <v>1</v>
      </c>
      <c r="U489">
        <f t="shared" si="35"/>
        <v>0.70710678118654757</v>
      </c>
      <c r="W489" s="39">
        <v>16.5</v>
      </c>
    </row>
    <row r="490" spans="1:23" s="9" customFormat="1" ht="165">
      <c r="A490" s="37" t="s">
        <v>1303</v>
      </c>
      <c r="B490" s="37" t="s">
        <v>1304</v>
      </c>
      <c r="C490" s="10" t="s">
        <v>49</v>
      </c>
      <c r="D490" s="64" t="s">
        <v>30</v>
      </c>
      <c r="E490" s="64" t="s">
        <v>25</v>
      </c>
      <c r="F490" s="64">
        <v>26507384</v>
      </c>
      <c r="G490" s="129"/>
      <c r="H490" s="129"/>
      <c r="I490" s="127">
        <v>5</v>
      </c>
      <c r="J490" s="128">
        <v>5</v>
      </c>
      <c r="K490" s="127">
        <v>4</v>
      </c>
      <c r="L490" s="128">
        <v>5</v>
      </c>
      <c r="M490" s="127">
        <v>5</v>
      </c>
      <c r="N490" s="128">
        <v>5</v>
      </c>
      <c r="O490" s="127">
        <v>5</v>
      </c>
      <c r="P490" s="128">
        <v>4</v>
      </c>
      <c r="Q490" s="127">
        <v>19</v>
      </c>
      <c r="R490" s="128">
        <v>19</v>
      </c>
      <c r="S490" s="27">
        <f t="shared" si="33"/>
        <v>19</v>
      </c>
      <c r="T490" s="28">
        <f t="shared" si="34"/>
        <v>0</v>
      </c>
      <c r="U490">
        <f t="shared" si="35"/>
        <v>0</v>
      </c>
      <c r="W490" s="39">
        <v>19</v>
      </c>
    </row>
    <row r="491" spans="1:23" s="9" customFormat="1" ht="180">
      <c r="A491" s="37" t="s">
        <v>1305</v>
      </c>
      <c r="B491" s="37" t="s">
        <v>1306</v>
      </c>
      <c r="C491" s="10" t="s">
        <v>1307</v>
      </c>
      <c r="D491" s="18" t="s">
        <v>24</v>
      </c>
      <c r="E491" s="64" t="s">
        <v>25</v>
      </c>
      <c r="F491" s="12">
        <v>26496098</v>
      </c>
      <c r="G491" s="129"/>
      <c r="H491" s="129"/>
      <c r="I491" s="127">
        <v>5</v>
      </c>
      <c r="J491" s="128">
        <v>5</v>
      </c>
      <c r="K491" s="127">
        <v>5</v>
      </c>
      <c r="L491" s="128">
        <v>5</v>
      </c>
      <c r="M491" s="127">
        <v>4</v>
      </c>
      <c r="N491" s="128">
        <v>4</v>
      </c>
      <c r="O491" s="127">
        <v>3</v>
      </c>
      <c r="P491" s="128">
        <v>4</v>
      </c>
      <c r="Q491" s="127">
        <v>17</v>
      </c>
      <c r="R491" s="12">
        <v>18</v>
      </c>
      <c r="S491" s="27">
        <f t="shared" si="33"/>
        <v>17.5</v>
      </c>
      <c r="T491" s="28">
        <f t="shared" si="34"/>
        <v>1</v>
      </c>
      <c r="U491">
        <f t="shared" si="35"/>
        <v>0.70710678118654757</v>
      </c>
      <c r="W491" s="39">
        <v>17.5</v>
      </c>
    </row>
    <row r="492" spans="1:23" s="9" customFormat="1" ht="165">
      <c r="A492" s="37" t="s">
        <v>1308</v>
      </c>
      <c r="B492" s="10" t="s">
        <v>1309</v>
      </c>
      <c r="C492" s="10" t="s">
        <v>49</v>
      </c>
      <c r="D492" s="64" t="s">
        <v>24</v>
      </c>
      <c r="E492" s="64" t="s">
        <v>25</v>
      </c>
      <c r="F492" s="12">
        <v>26487476</v>
      </c>
      <c r="G492" s="132"/>
      <c r="H492" s="129"/>
      <c r="I492" s="133">
        <v>2</v>
      </c>
      <c r="J492" s="128">
        <v>3</v>
      </c>
      <c r="K492" s="133">
        <v>4</v>
      </c>
      <c r="L492" s="128">
        <v>3</v>
      </c>
      <c r="M492" s="133">
        <v>4</v>
      </c>
      <c r="N492" s="128">
        <v>5</v>
      </c>
      <c r="O492" s="133">
        <v>4</v>
      </c>
      <c r="P492" s="128">
        <v>2</v>
      </c>
      <c r="Q492" s="127">
        <v>14</v>
      </c>
      <c r="R492" s="12">
        <v>13</v>
      </c>
      <c r="S492" s="27">
        <f t="shared" si="33"/>
        <v>13.5</v>
      </c>
      <c r="T492" s="28">
        <f t="shared" si="34"/>
        <v>1</v>
      </c>
      <c r="U492">
        <f t="shared" si="35"/>
        <v>0.70710678118654757</v>
      </c>
      <c r="W492" s="39">
        <v>13.5</v>
      </c>
    </row>
    <row r="493" spans="1:23" s="9" customFormat="1" ht="120">
      <c r="A493" s="42" t="s">
        <v>1310</v>
      </c>
      <c r="B493" s="10" t="s">
        <v>1311</v>
      </c>
      <c r="C493" s="10" t="s">
        <v>1232</v>
      </c>
      <c r="D493" s="71" t="s">
        <v>24</v>
      </c>
      <c r="E493" s="64" t="s">
        <v>25</v>
      </c>
      <c r="F493" s="12">
        <v>26500989</v>
      </c>
      <c r="G493" s="129"/>
      <c r="H493" s="129"/>
      <c r="I493" s="127">
        <v>2</v>
      </c>
      <c r="J493" s="128">
        <v>2</v>
      </c>
      <c r="K493" s="127">
        <v>5</v>
      </c>
      <c r="L493" s="128">
        <v>5</v>
      </c>
      <c r="M493" s="127">
        <v>4</v>
      </c>
      <c r="N493" s="128">
        <v>3</v>
      </c>
      <c r="O493" s="127">
        <v>3</v>
      </c>
      <c r="P493" s="128">
        <v>3</v>
      </c>
      <c r="Q493" s="127">
        <v>14</v>
      </c>
      <c r="R493" s="12">
        <v>13</v>
      </c>
      <c r="S493" s="27">
        <f t="shared" si="33"/>
        <v>13.5</v>
      </c>
      <c r="T493" s="28">
        <f t="shared" si="34"/>
        <v>1</v>
      </c>
      <c r="U493">
        <f t="shared" si="35"/>
        <v>0.70710678118654757</v>
      </c>
      <c r="W493" s="39">
        <v>13.5</v>
      </c>
    </row>
    <row r="494" spans="1:23" s="9" customFormat="1" ht="270">
      <c r="A494" s="37" t="s">
        <v>456</v>
      </c>
      <c r="B494" s="37" t="s">
        <v>1312</v>
      </c>
      <c r="C494" s="37" t="s">
        <v>23</v>
      </c>
      <c r="D494" s="64" t="s">
        <v>30</v>
      </c>
      <c r="E494" s="64" t="s">
        <v>25</v>
      </c>
      <c r="F494" s="12">
        <v>26492882</v>
      </c>
      <c r="G494" s="129"/>
      <c r="H494" s="129"/>
      <c r="I494" s="127">
        <v>1</v>
      </c>
      <c r="J494" s="128">
        <v>2</v>
      </c>
      <c r="K494" s="127">
        <v>3</v>
      </c>
      <c r="L494" s="128">
        <v>3</v>
      </c>
      <c r="M494" s="127">
        <v>5</v>
      </c>
      <c r="N494" s="128">
        <v>4</v>
      </c>
      <c r="O494" s="127">
        <v>4</v>
      </c>
      <c r="P494" s="128">
        <v>3</v>
      </c>
      <c r="Q494" s="127">
        <v>13</v>
      </c>
      <c r="R494" s="12">
        <v>12</v>
      </c>
      <c r="S494" s="27">
        <f t="shared" si="33"/>
        <v>12.5</v>
      </c>
      <c r="T494" s="28">
        <f t="shared" si="34"/>
        <v>1</v>
      </c>
      <c r="U494">
        <f t="shared" si="35"/>
        <v>0.70710678118654757</v>
      </c>
      <c r="V494" s="39"/>
      <c r="W494" s="39">
        <v>12.5</v>
      </c>
    </row>
    <row r="495" spans="1:23" s="9" customFormat="1" ht="120">
      <c r="A495" s="37" t="s">
        <v>456</v>
      </c>
      <c r="B495" s="10" t="s">
        <v>1313</v>
      </c>
      <c r="C495" s="10" t="s">
        <v>1314</v>
      </c>
      <c r="D495" s="64" t="s">
        <v>30</v>
      </c>
      <c r="E495" s="64" t="s">
        <v>25</v>
      </c>
      <c r="F495" s="12">
        <v>26502036</v>
      </c>
      <c r="G495" s="129"/>
      <c r="H495" s="129"/>
      <c r="I495" s="127">
        <v>2</v>
      </c>
      <c r="J495" s="128">
        <v>3</v>
      </c>
      <c r="K495" s="127">
        <v>4</v>
      </c>
      <c r="L495" s="128">
        <v>5</v>
      </c>
      <c r="M495" s="127">
        <v>5</v>
      </c>
      <c r="N495" s="128">
        <v>5</v>
      </c>
      <c r="O495" s="127">
        <v>3</v>
      </c>
      <c r="P495" s="128">
        <v>4</v>
      </c>
      <c r="Q495" s="127">
        <v>14</v>
      </c>
      <c r="R495" s="12">
        <v>17</v>
      </c>
      <c r="S495" s="27">
        <f t="shared" si="33"/>
        <v>15.5</v>
      </c>
      <c r="T495" s="28">
        <f t="shared" si="34"/>
        <v>3</v>
      </c>
      <c r="U495">
        <f t="shared" si="35"/>
        <v>2.1213203435596424</v>
      </c>
      <c r="W495" s="39">
        <v>15.5</v>
      </c>
    </row>
    <row r="496" spans="1:23" s="9" customFormat="1" ht="240">
      <c r="A496" s="37" t="s">
        <v>538</v>
      </c>
      <c r="B496" s="37" t="s">
        <v>1315</v>
      </c>
      <c r="C496" s="37" t="s">
        <v>43</v>
      </c>
      <c r="D496" s="64" t="s">
        <v>24</v>
      </c>
      <c r="E496" s="64" t="s">
        <v>25</v>
      </c>
      <c r="F496" s="64">
        <v>26451603</v>
      </c>
      <c r="G496" s="132"/>
      <c r="H496" s="129"/>
      <c r="I496" s="127">
        <v>5</v>
      </c>
      <c r="J496" s="128">
        <v>5</v>
      </c>
      <c r="K496" s="127">
        <v>5</v>
      </c>
      <c r="L496" s="128">
        <v>5</v>
      </c>
      <c r="M496" s="127">
        <v>5</v>
      </c>
      <c r="N496" s="128">
        <v>4</v>
      </c>
      <c r="O496" s="127">
        <v>4</v>
      </c>
      <c r="P496" s="128">
        <v>4</v>
      </c>
      <c r="Q496" s="127">
        <v>19</v>
      </c>
      <c r="R496" s="12">
        <v>18</v>
      </c>
      <c r="S496" s="27">
        <f t="shared" si="33"/>
        <v>18.5</v>
      </c>
      <c r="T496" s="28">
        <f t="shared" si="34"/>
        <v>1</v>
      </c>
      <c r="U496">
        <f t="shared" si="35"/>
        <v>0.70710678118654757</v>
      </c>
      <c r="W496" s="39">
        <v>18.5</v>
      </c>
    </row>
    <row r="497" spans="1:23" s="9" customFormat="1" ht="210">
      <c r="A497" s="37" t="s">
        <v>1316</v>
      </c>
      <c r="B497" s="37" t="s">
        <v>1317</v>
      </c>
      <c r="C497" s="37" t="s">
        <v>292</v>
      </c>
      <c r="D497" s="64" t="s">
        <v>29</v>
      </c>
      <c r="E497" s="64" t="s">
        <v>25</v>
      </c>
      <c r="F497" s="64">
        <v>26445595</v>
      </c>
      <c r="G497" s="129"/>
      <c r="H497" s="129"/>
      <c r="I497" s="127">
        <v>3</v>
      </c>
      <c r="J497" s="128">
        <v>4</v>
      </c>
      <c r="K497" s="127">
        <v>5</v>
      </c>
      <c r="L497" s="128">
        <v>5</v>
      </c>
      <c r="M497" s="127">
        <v>3</v>
      </c>
      <c r="N497" s="128">
        <v>3</v>
      </c>
      <c r="O497" s="127">
        <v>2</v>
      </c>
      <c r="P497" s="128">
        <v>2</v>
      </c>
      <c r="Q497" s="127">
        <v>13</v>
      </c>
      <c r="R497" s="12">
        <v>14</v>
      </c>
      <c r="S497" s="27">
        <f t="shared" si="33"/>
        <v>13.5</v>
      </c>
      <c r="T497" s="28">
        <f t="shared" si="34"/>
        <v>1</v>
      </c>
      <c r="U497">
        <f t="shared" si="35"/>
        <v>0.70710678118654757</v>
      </c>
      <c r="W497" s="39">
        <v>13.5</v>
      </c>
    </row>
    <row r="498" spans="1:23" s="9" customFormat="1" ht="195">
      <c r="A498" s="42" t="s">
        <v>1318</v>
      </c>
      <c r="B498" s="42" t="s">
        <v>1319</v>
      </c>
      <c r="C498" s="42" t="s">
        <v>85</v>
      </c>
      <c r="D498" s="71" t="s">
        <v>24</v>
      </c>
      <c r="E498" s="64" t="s">
        <v>25</v>
      </c>
      <c r="F498" s="64">
        <v>26464232</v>
      </c>
      <c r="G498" s="129"/>
      <c r="H498" s="129"/>
      <c r="I498" s="127">
        <v>3</v>
      </c>
      <c r="J498" s="128">
        <v>4</v>
      </c>
      <c r="K498" s="127">
        <v>5</v>
      </c>
      <c r="L498" s="128">
        <v>5</v>
      </c>
      <c r="M498" s="127">
        <v>3</v>
      </c>
      <c r="N498" s="128">
        <v>3</v>
      </c>
      <c r="O498" s="127">
        <v>3</v>
      </c>
      <c r="P498" s="128">
        <v>3</v>
      </c>
      <c r="Q498" s="127">
        <v>14</v>
      </c>
      <c r="R498" s="12">
        <v>15</v>
      </c>
      <c r="S498" s="27">
        <f t="shared" si="33"/>
        <v>14.5</v>
      </c>
      <c r="T498" s="28">
        <f t="shared" si="34"/>
        <v>1</v>
      </c>
      <c r="U498">
        <f t="shared" si="35"/>
        <v>0.70710678118654757</v>
      </c>
      <c r="W498" s="39">
        <v>14.5</v>
      </c>
    </row>
    <row r="499" spans="1:23" s="9" customFormat="1" ht="225">
      <c r="A499" s="37" t="s">
        <v>1320</v>
      </c>
      <c r="B499" s="37" t="s">
        <v>1321</v>
      </c>
      <c r="C499" s="37" t="s">
        <v>1322</v>
      </c>
      <c r="D499" s="64" t="s">
        <v>29</v>
      </c>
      <c r="E499" s="64" t="s">
        <v>25</v>
      </c>
      <c r="F499" s="64">
        <v>26450696</v>
      </c>
      <c r="G499" s="129"/>
      <c r="H499" s="134"/>
      <c r="I499" s="127">
        <v>2</v>
      </c>
      <c r="J499" s="131">
        <v>3</v>
      </c>
      <c r="K499" s="127">
        <v>3</v>
      </c>
      <c r="L499" s="131">
        <v>1</v>
      </c>
      <c r="M499" s="127">
        <v>1</v>
      </c>
      <c r="N499" s="131">
        <v>4</v>
      </c>
      <c r="O499" s="127">
        <v>2</v>
      </c>
      <c r="P499" s="131">
        <v>2</v>
      </c>
      <c r="Q499" s="127">
        <v>8</v>
      </c>
      <c r="R499" s="12">
        <v>10</v>
      </c>
      <c r="S499" s="27">
        <f t="shared" si="33"/>
        <v>9</v>
      </c>
      <c r="T499" s="28">
        <f t="shared" si="34"/>
        <v>2</v>
      </c>
      <c r="U499">
        <f t="shared" si="35"/>
        <v>1.4142135623730951</v>
      </c>
      <c r="W499" s="39">
        <v>9</v>
      </c>
    </row>
    <row r="500" spans="1:23" s="9" customFormat="1" ht="105">
      <c r="A500" s="37" t="s">
        <v>1323</v>
      </c>
      <c r="B500" s="37" t="s">
        <v>1324</v>
      </c>
      <c r="C500" s="37" t="s">
        <v>58</v>
      </c>
      <c r="D500" s="64" t="s">
        <v>24</v>
      </c>
      <c r="E500" s="64" t="s">
        <v>25</v>
      </c>
      <c r="F500" s="64">
        <v>26464156</v>
      </c>
      <c r="G500" s="129"/>
      <c r="H500" s="129"/>
      <c r="I500" s="127">
        <v>3</v>
      </c>
      <c r="J500" s="128">
        <v>3</v>
      </c>
      <c r="K500" s="127">
        <v>5</v>
      </c>
      <c r="L500" s="128">
        <v>4</v>
      </c>
      <c r="M500" s="127">
        <v>3</v>
      </c>
      <c r="N500" s="128">
        <v>5</v>
      </c>
      <c r="O500" s="127">
        <v>2</v>
      </c>
      <c r="P500" s="128">
        <v>4</v>
      </c>
      <c r="Q500" s="127">
        <v>13</v>
      </c>
      <c r="R500" s="12">
        <v>16</v>
      </c>
      <c r="S500" s="27">
        <f t="shared" si="33"/>
        <v>14.5</v>
      </c>
      <c r="T500" s="28">
        <f t="shared" si="34"/>
        <v>3</v>
      </c>
      <c r="U500">
        <f t="shared" si="35"/>
        <v>2.1213203435596424</v>
      </c>
      <c r="W500" s="39">
        <v>14.5</v>
      </c>
    </row>
    <row r="501" spans="1:23" s="9" customFormat="1" ht="240">
      <c r="A501" s="37" t="s">
        <v>1327</v>
      </c>
      <c r="B501" s="37" t="s">
        <v>1328</v>
      </c>
      <c r="C501" s="37" t="s">
        <v>38</v>
      </c>
      <c r="D501" s="64" t="s">
        <v>24</v>
      </c>
      <c r="E501" s="64" t="s">
        <v>25</v>
      </c>
      <c r="F501" s="64">
        <v>26458776</v>
      </c>
      <c r="G501" s="129"/>
      <c r="H501" s="129"/>
      <c r="I501" s="127">
        <v>2</v>
      </c>
      <c r="J501" s="128">
        <v>3</v>
      </c>
      <c r="K501" s="127">
        <v>4</v>
      </c>
      <c r="L501" s="128">
        <v>4</v>
      </c>
      <c r="M501" s="127">
        <v>4</v>
      </c>
      <c r="N501" s="128">
        <v>3</v>
      </c>
      <c r="O501" s="127">
        <v>3</v>
      </c>
      <c r="P501" s="128">
        <v>4</v>
      </c>
      <c r="Q501" s="127">
        <v>13</v>
      </c>
      <c r="R501" s="12">
        <v>14</v>
      </c>
      <c r="S501" s="27">
        <f t="shared" si="33"/>
        <v>13.5</v>
      </c>
      <c r="T501" s="28">
        <f t="shared" si="34"/>
        <v>1</v>
      </c>
      <c r="U501">
        <f t="shared" si="35"/>
        <v>0.70710678118654757</v>
      </c>
      <c r="W501" s="39">
        <v>13.5</v>
      </c>
    </row>
    <row r="502" spans="1:23" s="9" customFormat="1" ht="240">
      <c r="A502" s="37" t="s">
        <v>925</v>
      </c>
      <c r="B502" s="37" t="s">
        <v>1329</v>
      </c>
      <c r="C502" s="37" t="s">
        <v>223</v>
      </c>
      <c r="D502" s="64" t="s">
        <v>29</v>
      </c>
      <c r="E502" s="64" t="s">
        <v>25</v>
      </c>
      <c r="F502" s="64">
        <v>26464285</v>
      </c>
      <c r="G502" s="129"/>
      <c r="H502" s="129"/>
      <c r="I502" s="127">
        <v>2</v>
      </c>
      <c r="J502" s="128">
        <v>3</v>
      </c>
      <c r="K502" s="127">
        <v>5</v>
      </c>
      <c r="L502" s="128">
        <v>5</v>
      </c>
      <c r="M502" s="127">
        <v>2</v>
      </c>
      <c r="N502" s="128">
        <v>4</v>
      </c>
      <c r="O502" s="127">
        <v>2</v>
      </c>
      <c r="P502" s="128">
        <v>4</v>
      </c>
      <c r="Q502" s="127">
        <v>11</v>
      </c>
      <c r="R502" s="12">
        <v>16</v>
      </c>
      <c r="S502" s="27">
        <f t="shared" si="33"/>
        <v>13.5</v>
      </c>
      <c r="T502" s="28">
        <f t="shared" si="34"/>
        <v>5</v>
      </c>
      <c r="U502">
        <f t="shared" si="35"/>
        <v>3.5355339059327378</v>
      </c>
      <c r="W502" s="39">
        <v>13.5</v>
      </c>
    </row>
    <row r="503" spans="1:23" s="9" customFormat="1" ht="120">
      <c r="A503" s="37" t="s">
        <v>1330</v>
      </c>
      <c r="B503" s="37" t="s">
        <v>1331</v>
      </c>
      <c r="C503" s="37" t="s">
        <v>1332</v>
      </c>
      <c r="D503" s="64" t="s">
        <v>24</v>
      </c>
      <c r="E503" s="64" t="s">
        <v>25</v>
      </c>
      <c r="F503" s="64">
        <v>26445555</v>
      </c>
      <c r="G503" s="129"/>
      <c r="H503" s="129"/>
      <c r="I503" s="133">
        <v>2</v>
      </c>
      <c r="J503" s="128">
        <v>3</v>
      </c>
      <c r="K503" s="133">
        <v>5</v>
      </c>
      <c r="L503" s="128">
        <v>3</v>
      </c>
      <c r="M503" s="133">
        <v>3</v>
      </c>
      <c r="N503" s="128">
        <v>4</v>
      </c>
      <c r="O503" s="133">
        <v>2</v>
      </c>
      <c r="P503" s="128">
        <v>4</v>
      </c>
      <c r="Q503" s="127">
        <v>12</v>
      </c>
      <c r="R503" s="12">
        <v>14</v>
      </c>
      <c r="S503" s="27">
        <f t="shared" si="33"/>
        <v>13</v>
      </c>
      <c r="T503" s="28">
        <f t="shared" si="34"/>
        <v>2</v>
      </c>
      <c r="U503">
        <f t="shared" si="35"/>
        <v>1.4142135623730951</v>
      </c>
      <c r="W503" s="39">
        <v>13</v>
      </c>
    </row>
    <row r="504" spans="1:23" s="39" customFormat="1" ht="150">
      <c r="A504" s="37" t="s">
        <v>1333</v>
      </c>
      <c r="B504" s="37" t="s">
        <v>1334</v>
      </c>
      <c r="C504" s="37" t="s">
        <v>1008</v>
      </c>
      <c r="D504" s="64" t="s">
        <v>24</v>
      </c>
      <c r="E504" s="64" t="s">
        <v>25</v>
      </c>
      <c r="F504" s="64">
        <v>26449621</v>
      </c>
      <c r="G504" s="129"/>
      <c r="H504" s="129"/>
      <c r="I504" s="133">
        <v>2</v>
      </c>
      <c r="J504" s="128">
        <v>3</v>
      </c>
      <c r="K504" s="133">
        <v>3</v>
      </c>
      <c r="L504" s="128">
        <v>4</v>
      </c>
      <c r="M504" s="133">
        <v>3</v>
      </c>
      <c r="N504" s="128">
        <v>4</v>
      </c>
      <c r="O504" s="133">
        <v>3</v>
      </c>
      <c r="P504" s="128">
        <v>4</v>
      </c>
      <c r="Q504" s="127">
        <v>11</v>
      </c>
      <c r="R504" s="128">
        <v>15</v>
      </c>
      <c r="S504" s="27">
        <f t="shared" si="33"/>
        <v>13</v>
      </c>
      <c r="T504" s="28">
        <f t="shared" si="34"/>
        <v>4</v>
      </c>
      <c r="U504">
        <f t="shared" si="35"/>
        <v>2.8284271247461903</v>
      </c>
      <c r="W504" s="39">
        <v>13</v>
      </c>
    </row>
    <row r="505" spans="1:23" s="9" customFormat="1" ht="90">
      <c r="A505" s="37" t="s">
        <v>1335</v>
      </c>
      <c r="B505" s="37" t="s">
        <v>1336</v>
      </c>
      <c r="C505" s="37" t="s">
        <v>1337</v>
      </c>
      <c r="D505" s="64" t="s">
        <v>24</v>
      </c>
      <c r="E505" s="64" t="s">
        <v>25</v>
      </c>
      <c r="F505" s="64">
        <v>26459436</v>
      </c>
      <c r="G505" s="129"/>
      <c r="H505" s="129"/>
      <c r="I505" s="127">
        <v>2</v>
      </c>
      <c r="J505" s="128">
        <v>2</v>
      </c>
      <c r="K505" s="127">
        <v>3</v>
      </c>
      <c r="L505" s="128">
        <v>1</v>
      </c>
      <c r="M505" s="127">
        <v>4</v>
      </c>
      <c r="N505" s="128">
        <v>2</v>
      </c>
      <c r="O505" s="127">
        <v>4</v>
      </c>
      <c r="P505" s="128">
        <v>3</v>
      </c>
      <c r="Q505" s="127">
        <v>13</v>
      </c>
      <c r="R505" s="12">
        <v>8</v>
      </c>
      <c r="S505" s="27">
        <f t="shared" si="33"/>
        <v>10.5</v>
      </c>
      <c r="T505" s="28">
        <f t="shared" si="34"/>
        <v>5</v>
      </c>
      <c r="U505">
        <f t="shared" si="35"/>
        <v>3.5355339059327378</v>
      </c>
      <c r="W505" s="39">
        <v>10.5</v>
      </c>
    </row>
    <row r="506" spans="1:23" s="9" customFormat="1" ht="165">
      <c r="A506" s="42" t="s">
        <v>1338</v>
      </c>
      <c r="B506" s="42" t="s">
        <v>1339</v>
      </c>
      <c r="C506" s="42" t="s">
        <v>223</v>
      </c>
      <c r="D506" s="71" t="s">
        <v>24</v>
      </c>
      <c r="E506" s="64" t="s">
        <v>25</v>
      </c>
      <c r="F506" s="64">
        <v>26468084</v>
      </c>
      <c r="G506" s="129"/>
      <c r="H506" s="129"/>
      <c r="I506" s="127">
        <v>4</v>
      </c>
      <c r="J506" s="128">
        <v>3</v>
      </c>
      <c r="K506" s="127">
        <v>5</v>
      </c>
      <c r="L506" s="128">
        <v>5</v>
      </c>
      <c r="M506" s="127">
        <v>5</v>
      </c>
      <c r="N506" s="128">
        <v>5</v>
      </c>
      <c r="O506" s="127">
        <v>4</v>
      </c>
      <c r="P506" s="128">
        <v>4</v>
      </c>
      <c r="Q506" s="127">
        <v>18</v>
      </c>
      <c r="R506" s="12">
        <v>17</v>
      </c>
      <c r="S506" s="27">
        <f t="shared" si="33"/>
        <v>17.5</v>
      </c>
      <c r="T506" s="28">
        <f t="shared" si="34"/>
        <v>1</v>
      </c>
      <c r="U506">
        <f t="shared" si="35"/>
        <v>0.70710678118654757</v>
      </c>
      <c r="W506" s="39">
        <v>17.5</v>
      </c>
    </row>
    <row r="507" spans="1:23" s="9" customFormat="1" ht="225">
      <c r="A507" s="37" t="s">
        <v>1340</v>
      </c>
      <c r="B507" s="37" t="s">
        <v>1341</v>
      </c>
      <c r="C507" s="37" t="s">
        <v>1342</v>
      </c>
      <c r="D507" s="64" t="s">
        <v>29</v>
      </c>
      <c r="E507" s="64" t="s">
        <v>25</v>
      </c>
      <c r="F507" s="64">
        <v>26472126</v>
      </c>
      <c r="G507" s="129"/>
      <c r="H507" s="129"/>
      <c r="I507" s="127">
        <v>1</v>
      </c>
      <c r="J507" s="128">
        <v>3</v>
      </c>
      <c r="K507" s="127">
        <v>5</v>
      </c>
      <c r="L507" s="128">
        <v>5</v>
      </c>
      <c r="M507" s="127">
        <v>1</v>
      </c>
      <c r="N507" s="128">
        <v>3</v>
      </c>
      <c r="O507" s="127">
        <v>3</v>
      </c>
      <c r="P507" s="128">
        <v>3</v>
      </c>
      <c r="Q507" s="127">
        <v>10</v>
      </c>
      <c r="R507" s="12">
        <v>14</v>
      </c>
      <c r="S507" s="27">
        <f t="shared" si="33"/>
        <v>12</v>
      </c>
      <c r="T507" s="28">
        <f t="shared" si="34"/>
        <v>4</v>
      </c>
      <c r="U507">
        <f t="shared" si="35"/>
        <v>2.8284271247461903</v>
      </c>
      <c r="W507" s="39">
        <v>12</v>
      </c>
    </row>
    <row r="508" spans="1:23" s="9" customFormat="1" ht="150">
      <c r="A508" s="50" t="s">
        <v>1343</v>
      </c>
      <c r="B508" s="135" t="s">
        <v>1344</v>
      </c>
      <c r="C508" s="37" t="s">
        <v>1345</v>
      </c>
      <c r="D508" s="64" t="s">
        <v>24</v>
      </c>
      <c r="E508" s="64" t="s">
        <v>25</v>
      </c>
      <c r="F508" s="64">
        <v>26116047</v>
      </c>
      <c r="G508" s="129"/>
      <c r="H508" s="129"/>
      <c r="I508" s="127">
        <v>2</v>
      </c>
      <c r="J508" s="128">
        <v>3</v>
      </c>
      <c r="K508" s="136">
        <v>3</v>
      </c>
      <c r="L508" s="128">
        <v>3</v>
      </c>
      <c r="M508" s="127">
        <v>3</v>
      </c>
      <c r="N508" s="128">
        <v>3</v>
      </c>
      <c r="O508" s="127">
        <v>2</v>
      </c>
      <c r="P508" s="128">
        <v>3</v>
      </c>
      <c r="Q508" s="127">
        <v>10</v>
      </c>
      <c r="R508" s="12">
        <v>12</v>
      </c>
      <c r="S508" s="27">
        <f t="shared" si="33"/>
        <v>11</v>
      </c>
      <c r="T508" s="28">
        <f t="shared" si="34"/>
        <v>2</v>
      </c>
      <c r="U508">
        <f t="shared" si="35"/>
        <v>1.4142135623730951</v>
      </c>
      <c r="W508" s="39">
        <v>11</v>
      </c>
    </row>
    <row r="509" spans="1:23" s="9" customFormat="1" ht="150">
      <c r="A509" s="42" t="s">
        <v>1346</v>
      </c>
      <c r="B509" s="42" t="s">
        <v>1347</v>
      </c>
      <c r="C509" s="42" t="s">
        <v>731</v>
      </c>
      <c r="D509" s="71" t="s">
        <v>30</v>
      </c>
      <c r="E509" s="71" t="s">
        <v>25</v>
      </c>
      <c r="F509" s="71">
        <v>26336062</v>
      </c>
      <c r="G509" s="138"/>
      <c r="H509" s="138"/>
      <c r="I509" s="137">
        <v>3</v>
      </c>
      <c r="J509" s="128">
        <v>3</v>
      </c>
      <c r="K509" s="137">
        <v>3</v>
      </c>
      <c r="L509" s="128">
        <v>2</v>
      </c>
      <c r="M509" s="137">
        <v>5</v>
      </c>
      <c r="N509" s="128">
        <v>5</v>
      </c>
      <c r="O509" s="137">
        <v>1</v>
      </c>
      <c r="P509" s="128">
        <v>4</v>
      </c>
      <c r="Q509" s="137">
        <v>12</v>
      </c>
      <c r="R509" s="12">
        <v>14</v>
      </c>
      <c r="S509" s="27">
        <f t="shared" si="33"/>
        <v>13</v>
      </c>
      <c r="T509" s="28">
        <f t="shared" si="34"/>
        <v>2</v>
      </c>
      <c r="U509">
        <f t="shared" si="35"/>
        <v>1.4142135623730951</v>
      </c>
      <c r="W509" s="39">
        <v>13</v>
      </c>
    </row>
    <row r="510" spans="1:23" s="9" customFormat="1" ht="120">
      <c r="A510" s="37" t="s">
        <v>1348</v>
      </c>
      <c r="B510" s="37" t="s">
        <v>1349</v>
      </c>
      <c r="C510" s="37" t="s">
        <v>1350</v>
      </c>
      <c r="D510" s="64" t="s">
        <v>30</v>
      </c>
      <c r="E510" s="64" t="s">
        <v>25</v>
      </c>
      <c r="F510" s="64">
        <v>26343146</v>
      </c>
      <c r="G510" s="129"/>
      <c r="H510" s="129"/>
      <c r="I510" s="127">
        <v>5</v>
      </c>
      <c r="J510" s="128">
        <v>3</v>
      </c>
      <c r="K510" s="127">
        <v>5</v>
      </c>
      <c r="L510" s="128">
        <v>5</v>
      </c>
      <c r="M510" s="127">
        <v>5</v>
      </c>
      <c r="N510" s="128">
        <v>5</v>
      </c>
      <c r="O510" s="127">
        <v>2</v>
      </c>
      <c r="P510" s="128">
        <v>1</v>
      </c>
      <c r="Q510" s="127">
        <v>17</v>
      </c>
      <c r="R510" s="12">
        <v>14</v>
      </c>
      <c r="S510" s="27">
        <f t="shared" si="33"/>
        <v>15.5</v>
      </c>
      <c r="T510" s="28">
        <f t="shared" si="34"/>
        <v>3</v>
      </c>
      <c r="U510">
        <f t="shared" si="35"/>
        <v>2.1213203435596424</v>
      </c>
      <c r="W510" s="39">
        <v>15.5</v>
      </c>
    </row>
    <row r="511" spans="1:23" s="9" customFormat="1" ht="195">
      <c r="A511" s="37" t="s">
        <v>1351</v>
      </c>
      <c r="B511" s="37" t="s">
        <v>1352</v>
      </c>
      <c r="C511" s="37" t="s">
        <v>41</v>
      </c>
      <c r="D511" s="64" t="s">
        <v>24</v>
      </c>
      <c r="E511" s="64" t="s">
        <v>25</v>
      </c>
      <c r="F511" s="64">
        <v>26339906</v>
      </c>
      <c r="G511" s="129"/>
      <c r="H511" s="129"/>
      <c r="I511" s="127">
        <v>5</v>
      </c>
      <c r="J511" s="128">
        <v>5</v>
      </c>
      <c r="K511" s="127">
        <v>5</v>
      </c>
      <c r="L511" s="128">
        <v>4</v>
      </c>
      <c r="M511" s="127">
        <v>5</v>
      </c>
      <c r="N511" s="128">
        <v>3</v>
      </c>
      <c r="O511" s="127">
        <v>2</v>
      </c>
      <c r="P511" s="128">
        <v>4</v>
      </c>
      <c r="Q511" s="127">
        <v>17</v>
      </c>
      <c r="R511" s="12">
        <v>16</v>
      </c>
      <c r="S511" s="27">
        <f t="shared" si="33"/>
        <v>16.5</v>
      </c>
      <c r="T511" s="28">
        <f t="shared" si="34"/>
        <v>1</v>
      </c>
      <c r="U511">
        <f t="shared" si="35"/>
        <v>0.70710678118654757</v>
      </c>
      <c r="W511" s="39">
        <v>16.5</v>
      </c>
    </row>
    <row r="512" spans="1:23" s="9" customFormat="1" ht="165">
      <c r="A512" s="42" t="s">
        <v>1353</v>
      </c>
      <c r="B512" s="37" t="s">
        <v>1354</v>
      </c>
      <c r="C512" s="37" t="s">
        <v>1355</v>
      </c>
      <c r="D512" s="64" t="s">
        <v>29</v>
      </c>
      <c r="E512" s="64" t="s">
        <v>25</v>
      </c>
      <c r="F512" s="64">
        <v>26328481</v>
      </c>
      <c r="G512" s="129"/>
      <c r="H512" s="129"/>
      <c r="I512" s="130">
        <v>5</v>
      </c>
      <c r="J512" s="128">
        <v>2</v>
      </c>
      <c r="K512" s="127">
        <v>3</v>
      </c>
      <c r="L512" s="128">
        <v>3</v>
      </c>
      <c r="M512" s="127">
        <v>5</v>
      </c>
      <c r="N512" s="128">
        <v>3</v>
      </c>
      <c r="O512" s="127">
        <v>3</v>
      </c>
      <c r="P512" s="128">
        <v>4</v>
      </c>
      <c r="Q512" s="127">
        <v>16</v>
      </c>
      <c r="R512" s="12">
        <v>12</v>
      </c>
      <c r="S512" s="27">
        <f t="shared" si="33"/>
        <v>14</v>
      </c>
      <c r="T512" s="28">
        <f t="shared" si="34"/>
        <v>4</v>
      </c>
      <c r="U512">
        <f t="shared" si="35"/>
        <v>2.8284271247461903</v>
      </c>
      <c r="W512" s="39">
        <v>14</v>
      </c>
    </row>
    <row r="513" spans="1:23" s="9" customFormat="1" ht="150">
      <c r="A513" s="37" t="s">
        <v>1356</v>
      </c>
      <c r="B513" s="37" t="s">
        <v>1357</v>
      </c>
      <c r="C513" s="37" t="s">
        <v>1358</v>
      </c>
      <c r="D513" s="64" t="s">
        <v>29</v>
      </c>
      <c r="E513" s="64" t="s">
        <v>25</v>
      </c>
      <c r="F513" s="64">
        <v>26338746</v>
      </c>
      <c r="G513" s="129"/>
      <c r="H513" s="129"/>
      <c r="I513" s="127">
        <v>3</v>
      </c>
      <c r="J513" s="131">
        <v>3</v>
      </c>
      <c r="K513" s="127">
        <v>3</v>
      </c>
      <c r="L513" s="131">
        <v>4</v>
      </c>
      <c r="M513" s="127">
        <v>5</v>
      </c>
      <c r="N513" s="131">
        <v>5</v>
      </c>
      <c r="O513" s="127">
        <v>1</v>
      </c>
      <c r="P513" s="131">
        <v>4</v>
      </c>
      <c r="Q513" s="127">
        <v>12</v>
      </c>
      <c r="R513" s="12">
        <v>16</v>
      </c>
      <c r="S513" s="27">
        <f t="shared" si="33"/>
        <v>14</v>
      </c>
      <c r="T513" s="28">
        <f t="shared" si="34"/>
        <v>4</v>
      </c>
      <c r="U513">
        <f t="shared" si="35"/>
        <v>2.8284271247461903</v>
      </c>
      <c r="W513" s="39">
        <v>14</v>
      </c>
    </row>
    <row r="514" spans="1:23" s="9" customFormat="1" ht="225">
      <c r="A514" s="37" t="s">
        <v>1050</v>
      </c>
      <c r="B514" s="37" t="s">
        <v>1359</v>
      </c>
      <c r="C514" s="37" t="s">
        <v>1360</v>
      </c>
      <c r="D514" s="64" t="s">
        <v>24</v>
      </c>
      <c r="E514" s="64" t="s">
        <v>25</v>
      </c>
      <c r="F514" s="64">
        <v>26195467</v>
      </c>
      <c r="G514" s="129"/>
      <c r="H514" s="129"/>
      <c r="I514" s="127">
        <v>5</v>
      </c>
      <c r="J514" s="128">
        <v>4</v>
      </c>
      <c r="K514" s="127">
        <v>4</v>
      </c>
      <c r="L514" s="128">
        <v>1</v>
      </c>
      <c r="M514" s="127">
        <v>5</v>
      </c>
      <c r="N514" s="128">
        <v>5</v>
      </c>
      <c r="O514" s="127">
        <v>4</v>
      </c>
      <c r="P514" s="128">
        <v>2</v>
      </c>
      <c r="Q514" s="127">
        <v>18</v>
      </c>
      <c r="R514" s="12">
        <v>12</v>
      </c>
      <c r="S514" s="27">
        <f t="shared" si="33"/>
        <v>15</v>
      </c>
      <c r="T514" s="28">
        <f t="shared" si="34"/>
        <v>6</v>
      </c>
      <c r="U514">
        <f t="shared" si="35"/>
        <v>4.2426406871192848</v>
      </c>
      <c r="W514" s="39">
        <v>15</v>
      </c>
    </row>
    <row r="515" spans="1:23" s="9" customFormat="1" ht="105">
      <c r="A515" s="37" t="s">
        <v>521</v>
      </c>
      <c r="B515" s="37" t="s">
        <v>1361</v>
      </c>
      <c r="C515" s="37" t="s">
        <v>1362</v>
      </c>
      <c r="D515" s="64" t="s">
        <v>24</v>
      </c>
      <c r="E515" s="64" t="s">
        <v>25</v>
      </c>
      <c r="F515" s="64">
        <v>26123609</v>
      </c>
      <c r="G515" s="129"/>
      <c r="H515" s="129"/>
      <c r="I515" s="127">
        <v>2</v>
      </c>
      <c r="J515" s="128">
        <v>3</v>
      </c>
      <c r="K515" s="127">
        <v>5</v>
      </c>
      <c r="L515" s="128">
        <v>5</v>
      </c>
      <c r="M515" s="127">
        <v>5</v>
      </c>
      <c r="N515" s="128">
        <v>5</v>
      </c>
      <c r="O515" s="127">
        <v>3</v>
      </c>
      <c r="P515" s="128">
        <v>1</v>
      </c>
      <c r="Q515" s="127">
        <v>15</v>
      </c>
      <c r="R515" s="12">
        <v>14</v>
      </c>
      <c r="S515" s="27">
        <f t="shared" si="33"/>
        <v>14.5</v>
      </c>
      <c r="T515" s="28">
        <f t="shared" si="34"/>
        <v>1</v>
      </c>
      <c r="U515">
        <f t="shared" si="35"/>
        <v>0.70710678118654757</v>
      </c>
      <c r="W515" s="39">
        <v>14.5</v>
      </c>
    </row>
    <row r="516" spans="1:23" s="9" customFormat="1" ht="180">
      <c r="A516" s="37" t="s">
        <v>1363</v>
      </c>
      <c r="B516" s="37" t="s">
        <v>1364</v>
      </c>
      <c r="C516" s="37" t="s">
        <v>1365</v>
      </c>
      <c r="D516" s="64" t="s">
        <v>30</v>
      </c>
      <c r="E516" s="64" t="s">
        <v>25</v>
      </c>
      <c r="F516" s="64">
        <v>26121296</v>
      </c>
      <c r="G516" s="129"/>
      <c r="H516" s="129"/>
      <c r="I516" s="127">
        <v>3</v>
      </c>
      <c r="J516" s="128">
        <v>3</v>
      </c>
      <c r="K516" s="127">
        <v>4</v>
      </c>
      <c r="L516" s="128">
        <v>4</v>
      </c>
      <c r="M516" s="127">
        <v>3</v>
      </c>
      <c r="N516" s="128">
        <v>5</v>
      </c>
      <c r="O516" s="127">
        <v>3</v>
      </c>
      <c r="P516" s="128">
        <v>4</v>
      </c>
      <c r="Q516" s="127">
        <v>10</v>
      </c>
      <c r="R516" s="12">
        <v>16</v>
      </c>
      <c r="S516" s="27">
        <f t="shared" si="33"/>
        <v>13</v>
      </c>
      <c r="T516" s="28">
        <f t="shared" si="34"/>
        <v>6</v>
      </c>
      <c r="U516">
        <f t="shared" si="35"/>
        <v>4.2426406871192848</v>
      </c>
      <c r="W516" s="39">
        <v>13</v>
      </c>
    </row>
    <row r="517" spans="1:23" s="9" customFormat="1" ht="225">
      <c r="A517" s="37" t="s">
        <v>1366</v>
      </c>
      <c r="B517" s="37" t="s">
        <v>1367</v>
      </c>
      <c r="C517" s="37" t="s">
        <v>1368</v>
      </c>
      <c r="D517" s="64" t="s">
        <v>29</v>
      </c>
      <c r="E517" s="64" t="s">
        <v>25</v>
      </c>
      <c r="F517" s="64">
        <v>26179316</v>
      </c>
      <c r="G517" s="129"/>
      <c r="H517" s="129"/>
      <c r="I517" s="127">
        <v>3</v>
      </c>
      <c r="J517" s="128">
        <v>3</v>
      </c>
      <c r="K517" s="127">
        <v>4</v>
      </c>
      <c r="L517" s="128">
        <v>4</v>
      </c>
      <c r="M517" s="127">
        <v>3</v>
      </c>
      <c r="N517" s="128">
        <v>3</v>
      </c>
      <c r="O517" s="127">
        <v>2</v>
      </c>
      <c r="P517" s="128">
        <v>4</v>
      </c>
      <c r="Q517" s="127">
        <v>12</v>
      </c>
      <c r="R517" s="12">
        <v>14</v>
      </c>
      <c r="S517" s="27">
        <f t="shared" si="33"/>
        <v>13</v>
      </c>
      <c r="T517" s="28">
        <f t="shared" si="34"/>
        <v>2</v>
      </c>
      <c r="U517">
        <f t="shared" si="35"/>
        <v>1.4142135623730951</v>
      </c>
      <c r="W517" s="39">
        <v>13</v>
      </c>
    </row>
    <row r="518" spans="1:23" s="9" customFormat="1" ht="105">
      <c r="A518" s="37" t="s">
        <v>1369</v>
      </c>
      <c r="B518" s="37" t="s">
        <v>1370</v>
      </c>
      <c r="C518" s="37" t="s">
        <v>744</v>
      </c>
      <c r="D518" s="64" t="s">
        <v>24</v>
      </c>
      <c r="E518" s="64" t="s">
        <v>25</v>
      </c>
      <c r="F518" s="64">
        <v>26159118</v>
      </c>
      <c r="G518" s="132"/>
      <c r="H518" s="129"/>
      <c r="I518" s="133">
        <v>3</v>
      </c>
      <c r="J518" s="128">
        <v>3</v>
      </c>
      <c r="K518" s="133">
        <v>2</v>
      </c>
      <c r="L518" s="128">
        <v>3</v>
      </c>
      <c r="M518" s="133">
        <v>4</v>
      </c>
      <c r="N518" s="128">
        <v>3</v>
      </c>
      <c r="O518" s="133">
        <v>2</v>
      </c>
      <c r="P518" s="128">
        <v>4</v>
      </c>
      <c r="Q518" s="127">
        <v>11</v>
      </c>
      <c r="R518" s="12">
        <v>13</v>
      </c>
      <c r="S518" s="27">
        <f t="shared" si="33"/>
        <v>12</v>
      </c>
      <c r="T518" s="28">
        <f t="shared" si="34"/>
        <v>2</v>
      </c>
      <c r="U518">
        <f t="shared" si="35"/>
        <v>1.4142135623730951</v>
      </c>
      <c r="W518" s="39">
        <v>12</v>
      </c>
    </row>
    <row r="519" spans="1:23" s="9" customFormat="1" ht="135">
      <c r="A519" s="42" t="s">
        <v>827</v>
      </c>
      <c r="B519" s="42" t="s">
        <v>1371</v>
      </c>
      <c r="C519" s="42" t="s">
        <v>762</v>
      </c>
      <c r="D519" s="71" t="s">
        <v>29</v>
      </c>
      <c r="E519" s="64" t="s">
        <v>25</v>
      </c>
      <c r="F519" s="64">
        <v>26245707</v>
      </c>
      <c r="G519" s="129"/>
      <c r="H519" s="129"/>
      <c r="I519" s="127">
        <v>3</v>
      </c>
      <c r="J519" s="128">
        <v>2</v>
      </c>
      <c r="K519" s="127">
        <v>4</v>
      </c>
      <c r="L519" s="128">
        <v>4</v>
      </c>
      <c r="M519" s="127">
        <v>5</v>
      </c>
      <c r="N519" s="128">
        <v>3</v>
      </c>
      <c r="O519" s="127">
        <v>3</v>
      </c>
      <c r="P519" s="128">
        <v>4</v>
      </c>
      <c r="Q519" s="127">
        <v>15</v>
      </c>
      <c r="R519" s="12">
        <v>13</v>
      </c>
      <c r="S519" s="27">
        <f t="shared" si="33"/>
        <v>14</v>
      </c>
      <c r="T519" s="28">
        <f t="shared" si="34"/>
        <v>2</v>
      </c>
      <c r="U519">
        <f t="shared" si="35"/>
        <v>1.4142135623730951</v>
      </c>
      <c r="W519" s="39">
        <v>14</v>
      </c>
    </row>
    <row r="520" spans="1:23" s="10" customFormat="1" ht="135">
      <c r="A520" s="37" t="s">
        <v>1372</v>
      </c>
      <c r="B520" s="37" t="s">
        <v>1373</v>
      </c>
      <c r="C520" s="37" t="s">
        <v>1374</v>
      </c>
      <c r="D520" s="64" t="s">
        <v>29</v>
      </c>
      <c r="E520" s="64" t="s">
        <v>25</v>
      </c>
      <c r="F520" s="18">
        <v>26256707</v>
      </c>
      <c r="G520" s="140"/>
      <c r="H520" s="140"/>
      <c r="I520" s="139">
        <v>3</v>
      </c>
      <c r="J520" s="128">
        <v>2</v>
      </c>
      <c r="K520" s="139">
        <v>1</v>
      </c>
      <c r="L520" s="128">
        <v>0</v>
      </c>
      <c r="M520" s="139">
        <v>1</v>
      </c>
      <c r="N520" s="128">
        <v>4</v>
      </c>
      <c r="O520" s="139">
        <v>1</v>
      </c>
      <c r="P520" s="128">
        <v>1</v>
      </c>
      <c r="Q520" s="139">
        <v>6</v>
      </c>
      <c r="R520" s="128">
        <v>7</v>
      </c>
      <c r="S520" s="27">
        <f t="shared" si="33"/>
        <v>6.5</v>
      </c>
      <c r="T520" s="28">
        <f t="shared" si="34"/>
        <v>1</v>
      </c>
      <c r="U520">
        <f t="shared" si="35"/>
        <v>0.70710678118654757</v>
      </c>
      <c r="W520" s="66">
        <v>6.5</v>
      </c>
    </row>
    <row r="521" spans="1:23" s="10" customFormat="1" ht="105">
      <c r="A521" s="37" t="s">
        <v>1375</v>
      </c>
      <c r="B521" s="37" t="s">
        <v>1376</v>
      </c>
      <c r="C521" s="37" t="s">
        <v>1377</v>
      </c>
      <c r="D521" s="64" t="s">
        <v>24</v>
      </c>
      <c r="E521" s="64" t="s">
        <v>25</v>
      </c>
      <c r="F521" s="18">
        <v>26253755</v>
      </c>
      <c r="G521" s="140"/>
      <c r="H521" s="140"/>
      <c r="I521" s="141">
        <v>2</v>
      </c>
      <c r="J521" s="128">
        <v>3</v>
      </c>
      <c r="K521" s="139">
        <v>5</v>
      </c>
      <c r="L521" s="128">
        <v>5</v>
      </c>
      <c r="M521" s="139">
        <v>3</v>
      </c>
      <c r="N521" s="128">
        <v>3</v>
      </c>
      <c r="O521" s="139">
        <v>1</v>
      </c>
      <c r="P521" s="128">
        <v>2</v>
      </c>
      <c r="Q521" s="139">
        <v>11</v>
      </c>
      <c r="R521" s="128">
        <v>13</v>
      </c>
      <c r="S521" s="27">
        <f t="shared" si="33"/>
        <v>12</v>
      </c>
      <c r="T521" s="28">
        <f t="shared" si="34"/>
        <v>2</v>
      </c>
      <c r="U521">
        <f t="shared" si="35"/>
        <v>1.4142135623730951</v>
      </c>
      <c r="W521" s="66">
        <v>12</v>
      </c>
    </row>
    <row r="522" spans="1:23" s="10" customFormat="1" ht="195">
      <c r="A522" s="37" t="s">
        <v>1378</v>
      </c>
      <c r="B522" s="37" t="s">
        <v>1379</v>
      </c>
      <c r="C522" s="37" t="s">
        <v>53</v>
      </c>
      <c r="D522" s="64" t="s">
        <v>29</v>
      </c>
      <c r="E522" s="64" t="s">
        <v>25</v>
      </c>
      <c r="F522" s="18">
        <v>26314211</v>
      </c>
      <c r="G522" s="140"/>
      <c r="H522" s="140"/>
      <c r="I522" s="139">
        <v>3</v>
      </c>
      <c r="J522" s="128">
        <v>5</v>
      </c>
      <c r="K522" s="139">
        <v>2</v>
      </c>
      <c r="L522" s="128">
        <v>5</v>
      </c>
      <c r="M522" s="139">
        <v>5</v>
      </c>
      <c r="N522" s="128">
        <v>5</v>
      </c>
      <c r="O522" s="139">
        <v>5</v>
      </c>
      <c r="P522" s="128">
        <v>2</v>
      </c>
      <c r="Q522" s="139">
        <v>15</v>
      </c>
      <c r="R522" s="128">
        <v>17</v>
      </c>
      <c r="S522" s="27">
        <f t="shared" si="33"/>
        <v>16</v>
      </c>
      <c r="T522" s="28">
        <f t="shared" si="34"/>
        <v>2</v>
      </c>
      <c r="U522">
        <f t="shared" si="35"/>
        <v>1.4142135623730951</v>
      </c>
      <c r="W522" s="66">
        <v>16</v>
      </c>
    </row>
    <row r="523" spans="1:23" s="66" customFormat="1" ht="285">
      <c r="A523" s="42" t="s">
        <v>1380</v>
      </c>
      <c r="B523" s="42" t="s">
        <v>1381</v>
      </c>
      <c r="C523" s="42" t="s">
        <v>774</v>
      </c>
      <c r="D523" s="71" t="s">
        <v>29</v>
      </c>
      <c r="E523" s="64" t="s">
        <v>25</v>
      </c>
      <c r="F523" s="18">
        <v>26271406</v>
      </c>
      <c r="G523" s="140"/>
      <c r="H523" s="140"/>
      <c r="I523" s="139">
        <v>3</v>
      </c>
      <c r="J523" s="128">
        <v>3</v>
      </c>
      <c r="K523" s="139">
        <v>4</v>
      </c>
      <c r="L523" s="128">
        <v>4</v>
      </c>
      <c r="M523" s="139">
        <v>5</v>
      </c>
      <c r="N523" s="128">
        <v>4</v>
      </c>
      <c r="O523" s="139">
        <v>5</v>
      </c>
      <c r="P523" s="128">
        <v>3</v>
      </c>
      <c r="Q523" s="139">
        <v>17</v>
      </c>
      <c r="R523" s="12">
        <v>14</v>
      </c>
      <c r="S523" s="27">
        <f t="shared" si="33"/>
        <v>15.5</v>
      </c>
      <c r="T523" s="28">
        <f t="shared" si="34"/>
        <v>3</v>
      </c>
      <c r="U523">
        <f t="shared" si="35"/>
        <v>2.1213203435596424</v>
      </c>
      <c r="W523" s="66">
        <v>15.5</v>
      </c>
    </row>
    <row r="524" spans="1:23" s="10" customFormat="1" ht="135">
      <c r="A524" s="37" t="s">
        <v>1382</v>
      </c>
      <c r="B524" s="37" t="s">
        <v>1383</v>
      </c>
      <c r="C524" s="37" t="s">
        <v>49</v>
      </c>
      <c r="D524" s="64" t="s">
        <v>24</v>
      </c>
      <c r="E524" s="64" t="s">
        <v>25</v>
      </c>
      <c r="F524" s="18">
        <v>26323985</v>
      </c>
      <c r="G524" s="140"/>
      <c r="H524" s="140"/>
      <c r="I524" s="139">
        <v>1</v>
      </c>
      <c r="J524" s="131">
        <v>0</v>
      </c>
      <c r="K524" s="139">
        <v>2</v>
      </c>
      <c r="L524" s="131">
        <v>1</v>
      </c>
      <c r="M524" s="139">
        <v>5</v>
      </c>
      <c r="N524" s="131">
        <v>3</v>
      </c>
      <c r="O524" s="139">
        <v>3</v>
      </c>
      <c r="P524" s="131">
        <v>1</v>
      </c>
      <c r="Q524" s="139">
        <v>11</v>
      </c>
      <c r="R524" s="12">
        <v>5</v>
      </c>
      <c r="S524" s="27">
        <f t="shared" ref="S524:S576" si="37">AVERAGE(Q524:R524)</f>
        <v>8</v>
      </c>
      <c r="T524" s="28">
        <f t="shared" ref="T524:T576" si="38">ABS(Q524-R524)</f>
        <v>6</v>
      </c>
      <c r="U524">
        <f t="shared" ref="U524:U576" si="39">STDEV(Q524:R524)</f>
        <v>4.2426406871192848</v>
      </c>
      <c r="W524" s="66">
        <v>8</v>
      </c>
    </row>
    <row r="525" spans="1:23" s="10" customFormat="1" ht="210">
      <c r="A525" s="37" t="s">
        <v>1384</v>
      </c>
      <c r="B525" s="37" t="s">
        <v>1385</v>
      </c>
      <c r="C525" s="37" t="s">
        <v>51</v>
      </c>
      <c r="D525" s="64" t="s">
        <v>24</v>
      </c>
      <c r="E525" s="64" t="s">
        <v>25</v>
      </c>
      <c r="F525" s="18">
        <v>26280740</v>
      </c>
      <c r="G525" s="140"/>
      <c r="H525" s="140"/>
      <c r="I525" s="139">
        <v>3</v>
      </c>
      <c r="J525" s="128">
        <v>2</v>
      </c>
      <c r="K525" s="139">
        <v>5</v>
      </c>
      <c r="L525" s="128">
        <v>5</v>
      </c>
      <c r="M525" s="139">
        <v>5</v>
      </c>
      <c r="N525" s="128">
        <v>4</v>
      </c>
      <c r="O525" s="139">
        <v>4</v>
      </c>
      <c r="P525" s="128">
        <v>2</v>
      </c>
      <c r="Q525" s="139">
        <v>17</v>
      </c>
      <c r="R525" s="12">
        <v>14</v>
      </c>
      <c r="S525" s="27">
        <f t="shared" si="37"/>
        <v>15.5</v>
      </c>
      <c r="T525" s="28">
        <f t="shared" si="38"/>
        <v>3</v>
      </c>
      <c r="U525">
        <f t="shared" si="39"/>
        <v>2.1213203435596424</v>
      </c>
      <c r="W525" s="66">
        <v>15.5</v>
      </c>
    </row>
    <row r="526" spans="1:23" s="10" customFormat="1" ht="90">
      <c r="A526" s="37" t="s">
        <v>1386</v>
      </c>
      <c r="B526" s="37" t="s">
        <v>1387</v>
      </c>
      <c r="C526" s="37" t="s">
        <v>1184</v>
      </c>
      <c r="D526" s="64" t="s">
        <v>24</v>
      </c>
      <c r="E526" s="64" t="s">
        <v>25</v>
      </c>
      <c r="F526" s="18">
        <v>26294146</v>
      </c>
      <c r="G526" s="140"/>
      <c r="H526" s="140"/>
      <c r="I526" s="139">
        <v>3</v>
      </c>
      <c r="J526" s="128">
        <v>2</v>
      </c>
      <c r="K526" s="139">
        <v>2</v>
      </c>
      <c r="L526" s="128">
        <v>2</v>
      </c>
      <c r="M526" s="139">
        <v>5</v>
      </c>
      <c r="N526" s="128">
        <v>3</v>
      </c>
      <c r="O526" s="139">
        <v>5</v>
      </c>
      <c r="P526" s="128">
        <v>2</v>
      </c>
      <c r="Q526" s="139">
        <v>15</v>
      </c>
      <c r="R526" s="12">
        <v>9</v>
      </c>
      <c r="S526" s="27">
        <f t="shared" si="37"/>
        <v>12</v>
      </c>
      <c r="T526" s="28">
        <f t="shared" si="38"/>
        <v>6</v>
      </c>
      <c r="U526">
        <f t="shared" si="39"/>
        <v>4.2426406871192848</v>
      </c>
      <c r="W526" s="66">
        <v>12</v>
      </c>
    </row>
    <row r="527" spans="1:23" s="10" customFormat="1" ht="150">
      <c r="A527" s="37" t="s">
        <v>1388</v>
      </c>
      <c r="B527" s="37" t="s">
        <v>1389</v>
      </c>
      <c r="C527" s="37" t="s">
        <v>1390</v>
      </c>
      <c r="D527" s="64" t="s">
        <v>24</v>
      </c>
      <c r="E527" s="64" t="s">
        <v>25</v>
      </c>
      <c r="F527" s="18">
        <v>26320026</v>
      </c>
      <c r="G527" s="142"/>
      <c r="H527" s="140"/>
      <c r="I527" s="143">
        <v>1</v>
      </c>
      <c r="J527" s="128">
        <v>3</v>
      </c>
      <c r="K527" s="143">
        <v>1</v>
      </c>
      <c r="L527" s="128">
        <v>3</v>
      </c>
      <c r="M527" s="143">
        <v>3</v>
      </c>
      <c r="N527" s="128">
        <v>2</v>
      </c>
      <c r="O527" s="143">
        <v>4</v>
      </c>
      <c r="P527" s="128">
        <v>2</v>
      </c>
      <c r="Q527" s="139">
        <v>9</v>
      </c>
      <c r="R527" s="12">
        <v>10</v>
      </c>
      <c r="S527" s="27">
        <f t="shared" si="37"/>
        <v>9.5</v>
      </c>
      <c r="T527" s="28">
        <f t="shared" si="38"/>
        <v>1</v>
      </c>
      <c r="U527">
        <f t="shared" si="39"/>
        <v>0.70710678118654757</v>
      </c>
      <c r="W527" s="66">
        <v>9.5</v>
      </c>
    </row>
    <row r="528" spans="1:23" s="10" customFormat="1" ht="210">
      <c r="A528" s="42" t="s">
        <v>1391</v>
      </c>
      <c r="B528" s="42" t="s">
        <v>1392</v>
      </c>
      <c r="C528" s="42" t="s">
        <v>1393</v>
      </c>
      <c r="D528" s="71" t="s">
        <v>24</v>
      </c>
      <c r="E528" s="64" t="s">
        <v>25</v>
      </c>
      <c r="F528" s="18">
        <v>26309894</v>
      </c>
      <c r="G528" s="140"/>
      <c r="H528" s="140"/>
      <c r="I528" s="139">
        <v>5</v>
      </c>
      <c r="J528" s="128">
        <v>5</v>
      </c>
      <c r="K528" s="139">
        <v>4</v>
      </c>
      <c r="L528" s="128">
        <v>5</v>
      </c>
      <c r="M528" s="139">
        <v>5</v>
      </c>
      <c r="N528" s="128">
        <v>4</v>
      </c>
      <c r="O528" s="139">
        <v>4</v>
      </c>
      <c r="P528" s="128">
        <v>3</v>
      </c>
      <c r="Q528" s="139">
        <v>18</v>
      </c>
      <c r="R528" s="12">
        <v>17</v>
      </c>
      <c r="S528" s="27">
        <f t="shared" si="37"/>
        <v>17.5</v>
      </c>
      <c r="T528" s="28">
        <f t="shared" si="38"/>
        <v>1</v>
      </c>
      <c r="U528">
        <f t="shared" si="39"/>
        <v>0.70710678118654757</v>
      </c>
      <c r="W528" s="66">
        <v>17.5</v>
      </c>
    </row>
    <row r="529" spans="1:23" s="10" customFormat="1" ht="285">
      <c r="A529" s="37" t="s">
        <v>1394</v>
      </c>
      <c r="B529" s="37" t="s">
        <v>1395</v>
      </c>
      <c r="C529" s="37" t="s">
        <v>1396</v>
      </c>
      <c r="D529" s="64" t="s">
        <v>24</v>
      </c>
      <c r="E529" s="64" t="s">
        <v>25</v>
      </c>
      <c r="F529" s="18">
        <v>26320872</v>
      </c>
      <c r="G529" s="140"/>
      <c r="H529" s="140"/>
      <c r="I529" s="139">
        <v>5</v>
      </c>
      <c r="J529" s="128">
        <v>5</v>
      </c>
      <c r="K529" s="139">
        <v>4</v>
      </c>
      <c r="L529" s="128">
        <v>4</v>
      </c>
      <c r="M529" s="139">
        <v>3</v>
      </c>
      <c r="N529" s="128">
        <v>5</v>
      </c>
      <c r="O529" s="139">
        <v>3</v>
      </c>
      <c r="P529" s="128">
        <v>2</v>
      </c>
      <c r="Q529" s="139">
        <v>15</v>
      </c>
      <c r="R529" s="12">
        <v>16</v>
      </c>
      <c r="S529" s="27">
        <f t="shared" si="37"/>
        <v>15.5</v>
      </c>
      <c r="T529" s="28">
        <f t="shared" si="38"/>
        <v>1</v>
      </c>
      <c r="U529">
        <f t="shared" si="39"/>
        <v>0.70710678118654757</v>
      </c>
      <c r="V529" s="66"/>
      <c r="W529" s="66">
        <v>15.5</v>
      </c>
    </row>
    <row r="530" spans="1:23" s="10" customFormat="1" ht="135">
      <c r="A530" s="37" t="s">
        <v>1397</v>
      </c>
      <c r="B530" s="37" t="s">
        <v>1398</v>
      </c>
      <c r="C530" s="37" t="s">
        <v>38</v>
      </c>
      <c r="D530" s="64" t="s">
        <v>24</v>
      </c>
      <c r="E530" s="64" t="s">
        <v>25</v>
      </c>
      <c r="F530" s="18">
        <v>26324726</v>
      </c>
      <c r="G530" s="140"/>
      <c r="H530" s="140"/>
      <c r="I530" s="139">
        <v>2</v>
      </c>
      <c r="J530" s="128">
        <v>2</v>
      </c>
      <c r="K530" s="139">
        <v>3</v>
      </c>
      <c r="L530" s="128">
        <v>3</v>
      </c>
      <c r="M530" s="139">
        <v>5</v>
      </c>
      <c r="N530" s="128">
        <v>3</v>
      </c>
      <c r="O530" s="139">
        <v>1</v>
      </c>
      <c r="P530" s="128">
        <v>3</v>
      </c>
      <c r="Q530" s="139">
        <v>11</v>
      </c>
      <c r="R530" s="12">
        <v>11</v>
      </c>
      <c r="S530" s="27">
        <f t="shared" si="37"/>
        <v>11</v>
      </c>
      <c r="T530" s="28">
        <f t="shared" si="38"/>
        <v>0</v>
      </c>
      <c r="U530">
        <f t="shared" si="39"/>
        <v>0</v>
      </c>
      <c r="V530" s="66"/>
      <c r="W530" s="66">
        <v>11</v>
      </c>
    </row>
    <row r="531" spans="1:23" s="9" customFormat="1" ht="45">
      <c r="A531" s="50" t="s">
        <v>1399</v>
      </c>
      <c r="B531" s="37" t="s">
        <v>1400</v>
      </c>
      <c r="C531" s="37" t="s">
        <v>1401</v>
      </c>
      <c r="D531" s="144" t="s">
        <v>29</v>
      </c>
      <c r="E531" s="144" t="s">
        <v>28</v>
      </c>
      <c r="F531" s="144">
        <v>26457118</v>
      </c>
      <c r="G531" s="127">
        <v>5</v>
      </c>
      <c r="H531" s="128">
        <v>5</v>
      </c>
      <c r="I531" s="127">
        <v>1</v>
      </c>
      <c r="J531" s="128">
        <v>0</v>
      </c>
      <c r="K531" s="129"/>
      <c r="L531" s="129"/>
      <c r="M531" s="127">
        <v>4</v>
      </c>
      <c r="N531" s="128">
        <v>5</v>
      </c>
      <c r="O531" s="127">
        <v>3</v>
      </c>
      <c r="P531" s="128">
        <v>4</v>
      </c>
      <c r="Q531" s="127">
        <v>13</v>
      </c>
      <c r="R531" s="128">
        <v>14</v>
      </c>
      <c r="S531" s="27">
        <f t="shared" si="37"/>
        <v>13.5</v>
      </c>
      <c r="T531" s="28">
        <f t="shared" si="38"/>
        <v>1</v>
      </c>
      <c r="U531">
        <f t="shared" si="39"/>
        <v>0.70710678118654757</v>
      </c>
      <c r="W531" s="39">
        <v>13.5</v>
      </c>
    </row>
    <row r="532" spans="1:23" s="9" customFormat="1" ht="180">
      <c r="A532" s="50" t="s">
        <v>1402</v>
      </c>
      <c r="B532" s="37" t="s">
        <v>1403</v>
      </c>
      <c r="C532" s="37" t="s">
        <v>89</v>
      </c>
      <c r="D532" s="144" t="s">
        <v>29</v>
      </c>
      <c r="E532" s="144" t="s">
        <v>28</v>
      </c>
      <c r="F532" s="144">
        <v>26449204</v>
      </c>
      <c r="G532" s="127">
        <v>4</v>
      </c>
      <c r="H532" s="128">
        <v>5</v>
      </c>
      <c r="I532" s="127">
        <v>1</v>
      </c>
      <c r="J532" s="131">
        <v>1</v>
      </c>
      <c r="K532" s="129"/>
      <c r="L532" s="129"/>
      <c r="M532" s="127">
        <v>2</v>
      </c>
      <c r="N532" s="128">
        <v>4</v>
      </c>
      <c r="O532" s="127">
        <v>2</v>
      </c>
      <c r="P532" s="128">
        <v>3</v>
      </c>
      <c r="Q532" s="127">
        <v>9</v>
      </c>
      <c r="R532" s="12">
        <v>13</v>
      </c>
      <c r="S532" s="27">
        <f t="shared" si="37"/>
        <v>11</v>
      </c>
      <c r="T532" s="28">
        <f t="shared" si="38"/>
        <v>4</v>
      </c>
      <c r="U532">
        <f t="shared" si="39"/>
        <v>2.8284271247461903</v>
      </c>
      <c r="W532" s="39">
        <v>11</v>
      </c>
    </row>
    <row r="533" spans="1:23" s="9" customFormat="1" ht="180">
      <c r="A533" s="50" t="s">
        <v>1404</v>
      </c>
      <c r="B533" s="37" t="s">
        <v>1405</v>
      </c>
      <c r="C533" s="37" t="s">
        <v>81</v>
      </c>
      <c r="D533" s="144" t="s">
        <v>24</v>
      </c>
      <c r="E533" s="144" t="s">
        <v>28</v>
      </c>
      <c r="F533" s="144">
        <v>26451760</v>
      </c>
      <c r="G533" s="127">
        <v>4</v>
      </c>
      <c r="H533" s="128">
        <v>5</v>
      </c>
      <c r="I533" s="127">
        <v>2</v>
      </c>
      <c r="J533" s="128">
        <v>2</v>
      </c>
      <c r="K533" s="129"/>
      <c r="L533" s="129"/>
      <c r="M533" s="127">
        <v>4</v>
      </c>
      <c r="N533" s="128">
        <v>2</v>
      </c>
      <c r="O533" s="127">
        <v>3</v>
      </c>
      <c r="P533" s="128">
        <v>3</v>
      </c>
      <c r="Q533" s="127">
        <v>13</v>
      </c>
      <c r="R533" s="12">
        <v>12</v>
      </c>
      <c r="S533" s="27">
        <f t="shared" si="37"/>
        <v>12.5</v>
      </c>
      <c r="T533" s="28">
        <f t="shared" si="38"/>
        <v>1</v>
      </c>
      <c r="U533">
        <f t="shared" si="39"/>
        <v>0.70710678118654757</v>
      </c>
      <c r="W533" s="39">
        <v>12.5</v>
      </c>
    </row>
    <row r="534" spans="1:23" s="9" customFormat="1" ht="105">
      <c r="A534" s="50" t="s">
        <v>1406</v>
      </c>
      <c r="B534" s="37" t="s">
        <v>1407</v>
      </c>
      <c r="C534" s="37" t="s">
        <v>53</v>
      </c>
      <c r="D534" s="144" t="s">
        <v>29</v>
      </c>
      <c r="E534" s="144" t="s">
        <v>28</v>
      </c>
      <c r="F534" s="144">
        <v>26456243</v>
      </c>
      <c r="G534" s="127">
        <v>2</v>
      </c>
      <c r="H534" s="128">
        <v>2</v>
      </c>
      <c r="I534" s="130">
        <v>0</v>
      </c>
      <c r="J534" s="128">
        <v>1</v>
      </c>
      <c r="K534" s="129"/>
      <c r="L534" s="129"/>
      <c r="M534" s="127">
        <v>1</v>
      </c>
      <c r="N534" s="128">
        <v>4</v>
      </c>
      <c r="O534" s="127">
        <v>2</v>
      </c>
      <c r="P534" s="128">
        <v>5</v>
      </c>
      <c r="Q534" s="127">
        <v>5</v>
      </c>
      <c r="R534" s="12">
        <v>12</v>
      </c>
      <c r="S534" s="27">
        <f t="shared" si="37"/>
        <v>8.5</v>
      </c>
      <c r="T534" s="28">
        <f t="shared" si="38"/>
        <v>7</v>
      </c>
      <c r="U534">
        <f t="shared" si="39"/>
        <v>4.9497474683058327</v>
      </c>
      <c r="V534" s="9">
        <v>13</v>
      </c>
      <c r="W534" s="39">
        <f>(5+12+13)/3</f>
        <v>10</v>
      </c>
    </row>
    <row r="535" spans="1:23" s="9" customFormat="1" ht="300">
      <c r="A535" s="50" t="s">
        <v>1408</v>
      </c>
      <c r="B535" s="37" t="s">
        <v>1409</v>
      </c>
      <c r="C535" s="37" t="s">
        <v>60</v>
      </c>
      <c r="D535" s="144" t="s">
        <v>29</v>
      </c>
      <c r="E535" s="144" t="s">
        <v>28</v>
      </c>
      <c r="F535" s="144">
        <v>26468423</v>
      </c>
      <c r="G535" s="127">
        <v>5</v>
      </c>
      <c r="H535" s="128">
        <v>5</v>
      </c>
      <c r="I535" s="127">
        <v>2</v>
      </c>
      <c r="J535" s="128">
        <v>3</v>
      </c>
      <c r="K535" s="129"/>
      <c r="L535" s="129"/>
      <c r="M535" s="127">
        <v>5</v>
      </c>
      <c r="N535" s="128">
        <v>4</v>
      </c>
      <c r="O535" s="127">
        <v>4</v>
      </c>
      <c r="P535" s="128">
        <v>3</v>
      </c>
      <c r="Q535" s="127">
        <v>16</v>
      </c>
      <c r="R535" s="12">
        <v>15</v>
      </c>
      <c r="S535" s="27">
        <f t="shared" si="37"/>
        <v>15.5</v>
      </c>
      <c r="T535" s="28">
        <f t="shared" si="38"/>
        <v>1</v>
      </c>
      <c r="U535">
        <f t="shared" si="39"/>
        <v>0.70710678118654757</v>
      </c>
      <c r="W535" s="39">
        <v>15.5</v>
      </c>
    </row>
    <row r="536" spans="1:23" s="9" customFormat="1" ht="75">
      <c r="A536" s="52" t="s">
        <v>1410</v>
      </c>
      <c r="B536" s="42" t="s">
        <v>1411</v>
      </c>
      <c r="C536" s="42" t="s">
        <v>1279</v>
      </c>
      <c r="D536" s="145" t="s">
        <v>29</v>
      </c>
      <c r="E536" s="144" t="s">
        <v>28</v>
      </c>
      <c r="F536" s="144">
        <v>26451940</v>
      </c>
      <c r="G536" s="127">
        <v>2</v>
      </c>
      <c r="H536" s="128">
        <v>4</v>
      </c>
      <c r="I536" s="127">
        <v>0</v>
      </c>
      <c r="J536" s="128">
        <v>0</v>
      </c>
      <c r="K536" s="129"/>
      <c r="L536" s="129"/>
      <c r="M536" s="127">
        <v>3</v>
      </c>
      <c r="N536" s="128">
        <v>4</v>
      </c>
      <c r="O536" s="127">
        <v>1</v>
      </c>
      <c r="P536" s="128">
        <v>2</v>
      </c>
      <c r="Q536" s="127">
        <v>6</v>
      </c>
      <c r="R536" s="12">
        <v>10</v>
      </c>
      <c r="S536" s="27">
        <f t="shared" si="37"/>
        <v>8</v>
      </c>
      <c r="T536" s="28">
        <f t="shared" si="38"/>
        <v>4</v>
      </c>
      <c r="U536">
        <f t="shared" si="39"/>
        <v>2.8284271247461903</v>
      </c>
      <c r="V536" s="39"/>
      <c r="W536" s="39">
        <v>8</v>
      </c>
    </row>
    <row r="537" spans="1:23" s="9" customFormat="1" ht="150">
      <c r="A537" s="50" t="s">
        <v>1412</v>
      </c>
      <c r="B537" s="37" t="s">
        <v>1413</v>
      </c>
      <c r="C537" s="10" t="s">
        <v>45</v>
      </c>
      <c r="D537" s="144" t="s">
        <v>30</v>
      </c>
      <c r="E537" s="144" t="s">
        <v>28</v>
      </c>
      <c r="F537" s="12">
        <v>26520848</v>
      </c>
      <c r="G537" s="127">
        <v>5</v>
      </c>
      <c r="H537" s="128">
        <v>5</v>
      </c>
      <c r="I537" s="127">
        <v>3</v>
      </c>
      <c r="J537" s="128">
        <v>3</v>
      </c>
      <c r="K537" s="129"/>
      <c r="L537" s="129"/>
      <c r="M537" s="127">
        <v>5</v>
      </c>
      <c r="N537" s="128">
        <v>4</v>
      </c>
      <c r="O537" s="127">
        <v>3</v>
      </c>
      <c r="P537" s="128">
        <v>4</v>
      </c>
      <c r="Q537" s="127">
        <v>16</v>
      </c>
      <c r="R537" s="12">
        <v>16</v>
      </c>
      <c r="S537" s="27">
        <f t="shared" si="37"/>
        <v>16</v>
      </c>
      <c r="T537" s="28">
        <f t="shared" si="38"/>
        <v>0</v>
      </c>
      <c r="U537">
        <f t="shared" si="39"/>
        <v>0</v>
      </c>
      <c r="W537" s="39">
        <v>16</v>
      </c>
    </row>
    <row r="538" spans="1:23" s="9" customFormat="1" ht="150">
      <c r="A538" s="50" t="s">
        <v>1414</v>
      </c>
      <c r="B538" s="37" t="s">
        <v>1415</v>
      </c>
      <c r="C538" s="10" t="s">
        <v>53</v>
      </c>
      <c r="D538" s="144" t="s">
        <v>29</v>
      </c>
      <c r="E538" s="144" t="s">
        <v>28</v>
      </c>
      <c r="F538" s="12">
        <v>26527407</v>
      </c>
      <c r="G538" s="127">
        <v>4</v>
      </c>
      <c r="H538" s="128">
        <v>4</v>
      </c>
      <c r="I538" s="130">
        <v>0</v>
      </c>
      <c r="J538" s="128">
        <v>0</v>
      </c>
      <c r="K538" s="129"/>
      <c r="L538" s="129"/>
      <c r="M538" s="127">
        <v>3</v>
      </c>
      <c r="N538" s="128">
        <v>2</v>
      </c>
      <c r="O538" s="127">
        <v>4</v>
      </c>
      <c r="P538" s="128">
        <v>2</v>
      </c>
      <c r="Q538" s="127">
        <v>11</v>
      </c>
      <c r="R538" s="12">
        <v>8</v>
      </c>
      <c r="S538" s="27">
        <f t="shared" si="37"/>
        <v>9.5</v>
      </c>
      <c r="T538" s="28">
        <f t="shared" si="38"/>
        <v>3</v>
      </c>
      <c r="U538">
        <f t="shared" si="39"/>
        <v>2.1213203435596424</v>
      </c>
      <c r="W538" s="39">
        <v>9.5</v>
      </c>
    </row>
    <row r="539" spans="1:23" s="9" customFormat="1" ht="240">
      <c r="A539" s="50" t="s">
        <v>1416</v>
      </c>
      <c r="B539" s="10" t="s">
        <v>1417</v>
      </c>
      <c r="C539" s="10" t="s">
        <v>1418</v>
      </c>
      <c r="D539" s="144" t="s">
        <v>29</v>
      </c>
      <c r="E539" s="144" t="s">
        <v>28</v>
      </c>
      <c r="F539" s="12">
        <v>26531863</v>
      </c>
      <c r="G539" s="127">
        <v>5</v>
      </c>
      <c r="H539" s="128">
        <v>4</v>
      </c>
      <c r="I539" s="127">
        <v>3</v>
      </c>
      <c r="J539" s="131">
        <v>3</v>
      </c>
      <c r="K539" s="129"/>
      <c r="L539" s="129"/>
      <c r="M539" s="127">
        <v>5</v>
      </c>
      <c r="N539" s="128">
        <v>5</v>
      </c>
      <c r="O539" s="127">
        <v>3</v>
      </c>
      <c r="P539" s="128">
        <v>4</v>
      </c>
      <c r="Q539" s="127">
        <v>16</v>
      </c>
      <c r="R539" s="12">
        <v>16</v>
      </c>
      <c r="S539" s="27">
        <f t="shared" si="37"/>
        <v>16</v>
      </c>
      <c r="T539" s="28">
        <f t="shared" si="38"/>
        <v>0</v>
      </c>
      <c r="U539">
        <f t="shared" si="39"/>
        <v>0</v>
      </c>
      <c r="W539" s="39">
        <v>16</v>
      </c>
    </row>
    <row r="540" spans="1:23" s="9" customFormat="1" ht="90">
      <c r="A540" s="50" t="s">
        <v>1420</v>
      </c>
      <c r="B540" s="10" t="s">
        <v>1421</v>
      </c>
      <c r="C540" s="10" t="s">
        <v>1422</v>
      </c>
      <c r="D540" s="144" t="s">
        <v>24</v>
      </c>
      <c r="E540" s="144" t="s">
        <v>28</v>
      </c>
      <c r="F540" s="12">
        <v>26505271</v>
      </c>
      <c r="G540" s="127">
        <v>4</v>
      </c>
      <c r="H540" s="128">
        <v>4</v>
      </c>
      <c r="I540" s="127">
        <v>0</v>
      </c>
      <c r="J540" s="128">
        <v>0</v>
      </c>
      <c r="K540" s="129"/>
      <c r="L540" s="129"/>
      <c r="M540" s="127">
        <v>5</v>
      </c>
      <c r="N540" s="128">
        <v>3</v>
      </c>
      <c r="O540" s="127">
        <v>3</v>
      </c>
      <c r="P540" s="128">
        <v>1</v>
      </c>
      <c r="Q540" s="127">
        <v>12</v>
      </c>
      <c r="R540" s="12">
        <v>8</v>
      </c>
      <c r="S540" s="27">
        <f t="shared" si="37"/>
        <v>10</v>
      </c>
      <c r="T540" s="28">
        <f t="shared" si="38"/>
        <v>4</v>
      </c>
      <c r="U540">
        <f t="shared" si="39"/>
        <v>2.8284271247461903</v>
      </c>
      <c r="W540" s="39">
        <v>10</v>
      </c>
    </row>
    <row r="541" spans="1:23" s="9" customFormat="1" ht="165">
      <c r="A541" s="50" t="s">
        <v>1423</v>
      </c>
      <c r="B541" s="37" t="s">
        <v>1424</v>
      </c>
      <c r="C541" s="9" t="s">
        <v>1425</v>
      </c>
      <c r="D541" s="144" t="s">
        <v>24</v>
      </c>
      <c r="E541" s="144" t="s">
        <v>28</v>
      </c>
      <c r="F541" s="12">
        <v>26491563</v>
      </c>
      <c r="G541" s="127">
        <v>3</v>
      </c>
      <c r="H541" s="128">
        <v>4</v>
      </c>
      <c r="I541" s="127">
        <v>0</v>
      </c>
      <c r="J541" s="128">
        <v>0</v>
      </c>
      <c r="K541" s="132"/>
      <c r="L541" s="129"/>
      <c r="M541" s="127">
        <v>3</v>
      </c>
      <c r="N541" s="128">
        <v>5</v>
      </c>
      <c r="O541" s="127">
        <v>3</v>
      </c>
      <c r="P541" s="128">
        <v>5</v>
      </c>
      <c r="Q541" s="127">
        <v>9</v>
      </c>
      <c r="R541" s="12">
        <v>14</v>
      </c>
      <c r="S541" s="27">
        <f t="shared" si="37"/>
        <v>11.5</v>
      </c>
      <c r="T541" s="28">
        <f t="shared" si="38"/>
        <v>5</v>
      </c>
      <c r="U541">
        <f t="shared" si="39"/>
        <v>3.5355339059327378</v>
      </c>
      <c r="W541" s="39">
        <v>11.5</v>
      </c>
    </row>
    <row r="542" spans="1:23" s="9" customFormat="1" ht="225">
      <c r="A542" s="37" t="s">
        <v>1426</v>
      </c>
      <c r="B542" s="37" t="s">
        <v>1427</v>
      </c>
      <c r="C542" s="37" t="s">
        <v>1355</v>
      </c>
      <c r="D542" s="64" t="s">
        <v>24</v>
      </c>
      <c r="E542" s="64" t="s">
        <v>28</v>
      </c>
      <c r="F542" s="64">
        <v>26330281</v>
      </c>
      <c r="G542" s="127">
        <v>5</v>
      </c>
      <c r="H542" s="128">
        <v>2</v>
      </c>
      <c r="I542" s="127">
        <v>0</v>
      </c>
      <c r="J542" s="128">
        <v>0</v>
      </c>
      <c r="K542" s="129"/>
      <c r="L542" s="129"/>
      <c r="M542" s="127">
        <v>5</v>
      </c>
      <c r="N542" s="128">
        <v>3</v>
      </c>
      <c r="O542" s="127">
        <v>3</v>
      </c>
      <c r="P542" s="128">
        <v>3</v>
      </c>
      <c r="Q542" s="127">
        <v>13</v>
      </c>
      <c r="R542" s="12">
        <v>8</v>
      </c>
      <c r="S542" s="27">
        <f t="shared" si="37"/>
        <v>10.5</v>
      </c>
      <c r="T542" s="28">
        <f t="shared" si="38"/>
        <v>5</v>
      </c>
      <c r="U542">
        <f t="shared" si="39"/>
        <v>3.5355339059327378</v>
      </c>
      <c r="W542" s="39">
        <v>10.5</v>
      </c>
    </row>
    <row r="543" spans="1:23" s="9" customFormat="1" ht="90">
      <c r="A543" s="37" t="s">
        <v>1428</v>
      </c>
      <c r="B543" s="37" t="s">
        <v>1429</v>
      </c>
      <c r="C543" s="37" t="s">
        <v>1430</v>
      </c>
      <c r="D543" s="64" t="s">
        <v>30</v>
      </c>
      <c r="E543" s="64" t="s">
        <v>28</v>
      </c>
      <c r="F543" s="64">
        <v>26341524</v>
      </c>
      <c r="G543" s="133">
        <v>4</v>
      </c>
      <c r="H543" s="128">
        <v>4</v>
      </c>
      <c r="I543" s="133">
        <v>0</v>
      </c>
      <c r="J543" s="128">
        <v>1</v>
      </c>
      <c r="K543" s="132"/>
      <c r="L543" s="129"/>
      <c r="M543" s="133">
        <v>5</v>
      </c>
      <c r="N543" s="128">
        <v>3</v>
      </c>
      <c r="O543" s="133">
        <v>2</v>
      </c>
      <c r="P543" s="128">
        <v>3</v>
      </c>
      <c r="Q543" s="127">
        <v>11</v>
      </c>
      <c r="R543" s="12">
        <v>11</v>
      </c>
      <c r="S543" s="27">
        <f t="shared" si="37"/>
        <v>11</v>
      </c>
      <c r="T543" s="28">
        <f t="shared" si="38"/>
        <v>0</v>
      </c>
      <c r="U543">
        <f t="shared" si="39"/>
        <v>0</v>
      </c>
      <c r="W543" s="39">
        <v>11</v>
      </c>
    </row>
    <row r="544" spans="1:23" s="10" customFormat="1" ht="210">
      <c r="A544" s="37" t="s">
        <v>1431</v>
      </c>
      <c r="B544" s="37" t="s">
        <v>1432</v>
      </c>
      <c r="C544" s="37" t="s">
        <v>1017</v>
      </c>
      <c r="D544" s="64" t="s">
        <v>29</v>
      </c>
      <c r="E544" s="64" t="s">
        <v>28</v>
      </c>
      <c r="F544" s="18">
        <v>26293701</v>
      </c>
      <c r="G544" s="139">
        <v>5</v>
      </c>
      <c r="H544" s="128">
        <v>5</v>
      </c>
      <c r="I544" s="139">
        <v>3</v>
      </c>
      <c r="J544" s="128">
        <v>3</v>
      </c>
      <c r="K544" s="140"/>
      <c r="L544" s="140"/>
      <c r="M544" s="139">
        <v>5</v>
      </c>
      <c r="N544" s="128">
        <v>3</v>
      </c>
      <c r="O544" s="139">
        <v>3</v>
      </c>
      <c r="P544" s="128">
        <v>4</v>
      </c>
      <c r="Q544" s="139">
        <v>16</v>
      </c>
      <c r="R544" s="12">
        <v>15</v>
      </c>
      <c r="S544" s="27">
        <f t="shared" si="37"/>
        <v>15.5</v>
      </c>
      <c r="T544" s="28">
        <f t="shared" si="38"/>
        <v>1</v>
      </c>
      <c r="U544">
        <f t="shared" si="39"/>
        <v>0.70710678118654757</v>
      </c>
      <c r="W544" s="66">
        <v>15.5</v>
      </c>
    </row>
    <row r="545" spans="1:23" s="10" customFormat="1" ht="195">
      <c r="A545" s="37" t="s">
        <v>1433</v>
      </c>
      <c r="B545" s="37" t="s">
        <v>1434</v>
      </c>
      <c r="C545" s="37" t="s">
        <v>1435</v>
      </c>
      <c r="D545" s="64" t="s">
        <v>24</v>
      </c>
      <c r="E545" s="64" t="s">
        <v>28</v>
      </c>
      <c r="F545" s="18">
        <v>26318617</v>
      </c>
      <c r="G545" s="139">
        <v>5</v>
      </c>
      <c r="H545" s="128">
        <v>5</v>
      </c>
      <c r="I545" s="139">
        <v>2</v>
      </c>
      <c r="J545" s="128">
        <v>4</v>
      </c>
      <c r="K545" s="140"/>
      <c r="L545" s="140"/>
      <c r="M545" s="139">
        <v>5</v>
      </c>
      <c r="N545" s="128">
        <v>4</v>
      </c>
      <c r="O545" s="139">
        <v>4</v>
      </c>
      <c r="P545" s="128">
        <v>4</v>
      </c>
      <c r="Q545" s="139">
        <v>16</v>
      </c>
      <c r="R545" s="12">
        <v>17</v>
      </c>
      <c r="S545" s="27">
        <f t="shared" si="37"/>
        <v>16.5</v>
      </c>
      <c r="T545" s="28">
        <f t="shared" si="38"/>
        <v>1</v>
      </c>
      <c r="U545">
        <f t="shared" si="39"/>
        <v>0.70710678118654757</v>
      </c>
      <c r="W545" s="66">
        <v>16.5</v>
      </c>
    </row>
    <row r="546" spans="1:23" s="10" customFormat="1" ht="60">
      <c r="A546" s="10" t="s">
        <v>1436</v>
      </c>
      <c r="B546" s="37" t="s">
        <v>1437</v>
      </c>
      <c r="C546" s="37" t="s">
        <v>87</v>
      </c>
      <c r="D546" s="64" t="s">
        <v>29</v>
      </c>
      <c r="E546" s="64" t="s">
        <v>28</v>
      </c>
      <c r="F546" s="18">
        <v>26253461</v>
      </c>
      <c r="G546" s="139">
        <v>4</v>
      </c>
      <c r="H546" s="128">
        <v>5</v>
      </c>
      <c r="I546" s="139">
        <v>0</v>
      </c>
      <c r="J546" s="131">
        <v>5</v>
      </c>
      <c r="K546" s="140"/>
      <c r="L546" s="140"/>
      <c r="M546" s="139">
        <v>5</v>
      </c>
      <c r="N546" s="128">
        <v>5</v>
      </c>
      <c r="O546" s="139">
        <v>4</v>
      </c>
      <c r="P546" s="128">
        <v>3</v>
      </c>
      <c r="Q546" s="139">
        <v>13</v>
      </c>
      <c r="R546" s="12">
        <v>18</v>
      </c>
      <c r="S546" s="27">
        <f t="shared" si="37"/>
        <v>15.5</v>
      </c>
      <c r="T546" s="28">
        <f t="shared" si="38"/>
        <v>5</v>
      </c>
      <c r="U546">
        <f t="shared" si="39"/>
        <v>3.5355339059327378</v>
      </c>
      <c r="W546" s="66">
        <v>15.5</v>
      </c>
    </row>
    <row r="547" spans="1:23" s="10" customFormat="1" ht="210">
      <c r="A547" s="37" t="s">
        <v>1438</v>
      </c>
      <c r="B547" s="37" t="s">
        <v>448</v>
      </c>
      <c r="C547" s="37" t="s">
        <v>449</v>
      </c>
      <c r="D547" s="64" t="s">
        <v>29</v>
      </c>
      <c r="E547" s="64" t="s">
        <v>28</v>
      </c>
      <c r="F547" s="18">
        <v>26298446</v>
      </c>
      <c r="G547" s="139">
        <v>5</v>
      </c>
      <c r="H547" s="128">
        <v>5</v>
      </c>
      <c r="I547" s="139">
        <v>5</v>
      </c>
      <c r="J547" s="128">
        <v>4</v>
      </c>
      <c r="K547" s="140"/>
      <c r="L547" s="140"/>
      <c r="M547" s="139">
        <v>5</v>
      </c>
      <c r="N547" s="128">
        <v>4</v>
      </c>
      <c r="O547" s="139">
        <v>4</v>
      </c>
      <c r="P547" s="128">
        <v>4</v>
      </c>
      <c r="Q547" s="139">
        <v>19</v>
      </c>
      <c r="R547" s="12">
        <v>17</v>
      </c>
      <c r="S547" s="27">
        <f t="shared" si="37"/>
        <v>18</v>
      </c>
      <c r="T547" s="28">
        <f t="shared" si="38"/>
        <v>2</v>
      </c>
      <c r="U547">
        <f t="shared" si="39"/>
        <v>1.4142135623730951</v>
      </c>
      <c r="W547" s="66">
        <v>18</v>
      </c>
    </row>
    <row r="548" spans="1:23" s="66" customFormat="1" ht="60">
      <c r="A548" s="37" t="s">
        <v>1439</v>
      </c>
      <c r="B548" s="42" t="s">
        <v>1440</v>
      </c>
      <c r="C548" s="42" t="s">
        <v>38</v>
      </c>
      <c r="D548" s="71" t="s">
        <v>24</v>
      </c>
      <c r="E548" s="64" t="s">
        <v>28</v>
      </c>
      <c r="F548" s="18">
        <v>26304920</v>
      </c>
      <c r="G548" s="139">
        <v>4</v>
      </c>
      <c r="H548" s="128">
        <v>4</v>
      </c>
      <c r="I548" s="139">
        <v>0</v>
      </c>
      <c r="J548" s="128">
        <v>0</v>
      </c>
      <c r="K548" s="140"/>
      <c r="L548" s="140"/>
      <c r="M548" s="139">
        <v>3</v>
      </c>
      <c r="N548" s="128">
        <v>3</v>
      </c>
      <c r="O548" s="139">
        <v>1</v>
      </c>
      <c r="P548" s="128">
        <v>2</v>
      </c>
      <c r="Q548" s="139">
        <v>8</v>
      </c>
      <c r="R548" s="12">
        <v>9</v>
      </c>
      <c r="S548" s="27">
        <f t="shared" si="37"/>
        <v>8.5</v>
      </c>
      <c r="T548" s="28">
        <f t="shared" si="38"/>
        <v>1</v>
      </c>
      <c r="U548">
        <f t="shared" si="39"/>
        <v>0.70710678118654757</v>
      </c>
      <c r="W548" s="66">
        <v>8.5</v>
      </c>
    </row>
    <row r="549" spans="1:23" s="10" customFormat="1" ht="150">
      <c r="A549" s="42" t="s">
        <v>1441</v>
      </c>
      <c r="B549" s="37" t="s">
        <v>1442</v>
      </c>
      <c r="C549" s="37" t="s">
        <v>38</v>
      </c>
      <c r="D549" s="64" t="s">
        <v>24</v>
      </c>
      <c r="E549" s="64" t="s">
        <v>28</v>
      </c>
      <c r="F549" s="18">
        <v>26259939</v>
      </c>
      <c r="G549" s="139">
        <v>4</v>
      </c>
      <c r="H549" s="128">
        <v>2</v>
      </c>
      <c r="I549" s="139">
        <v>1</v>
      </c>
      <c r="J549" s="128">
        <v>0</v>
      </c>
      <c r="K549" s="140"/>
      <c r="L549" s="140"/>
      <c r="M549" s="139">
        <v>5</v>
      </c>
      <c r="N549" s="128">
        <v>5</v>
      </c>
      <c r="O549" s="139">
        <v>3</v>
      </c>
      <c r="P549" s="128">
        <v>1</v>
      </c>
      <c r="Q549" s="139">
        <v>13</v>
      </c>
      <c r="R549" s="12">
        <v>8</v>
      </c>
      <c r="S549" s="27">
        <f t="shared" si="37"/>
        <v>10.5</v>
      </c>
      <c r="T549" s="28">
        <f t="shared" si="38"/>
        <v>5</v>
      </c>
      <c r="U549">
        <f t="shared" si="39"/>
        <v>3.5355339059327378</v>
      </c>
      <c r="W549" s="66">
        <v>10.5</v>
      </c>
    </row>
    <row r="550" spans="1:23" s="9" customFormat="1" ht="135">
      <c r="A550" s="37" t="s">
        <v>1443</v>
      </c>
      <c r="B550" s="37" t="s">
        <v>1444</v>
      </c>
      <c r="C550" s="37" t="s">
        <v>43</v>
      </c>
      <c r="D550" s="37" t="s">
        <v>30</v>
      </c>
      <c r="E550" s="37" t="s">
        <v>25</v>
      </c>
      <c r="F550" s="146">
        <v>26352257</v>
      </c>
      <c r="G550" s="40"/>
      <c r="H550" s="40"/>
      <c r="I550" s="41">
        <v>5</v>
      </c>
      <c r="J550" s="39">
        <v>2</v>
      </c>
      <c r="K550" s="38">
        <v>4</v>
      </c>
      <c r="L550" s="39">
        <v>4</v>
      </c>
      <c r="M550" s="38">
        <v>4</v>
      </c>
      <c r="N550" s="39">
        <v>2</v>
      </c>
      <c r="O550" s="38">
        <v>2</v>
      </c>
      <c r="P550" s="39">
        <v>4</v>
      </c>
      <c r="Q550" s="38">
        <v>15</v>
      </c>
      <c r="R550" s="9">
        <v>12</v>
      </c>
      <c r="S550" s="27">
        <f t="shared" si="37"/>
        <v>13.5</v>
      </c>
      <c r="T550" s="28">
        <f t="shared" si="38"/>
        <v>3</v>
      </c>
      <c r="U550">
        <f t="shared" si="39"/>
        <v>2.1213203435596424</v>
      </c>
      <c r="W550" s="39">
        <v>13.5</v>
      </c>
    </row>
    <row r="551" spans="1:23" s="9" customFormat="1" ht="165">
      <c r="A551" s="37" t="s">
        <v>1445</v>
      </c>
      <c r="B551" s="37" t="s">
        <v>1446</v>
      </c>
      <c r="C551" s="37" t="s">
        <v>1299</v>
      </c>
      <c r="D551" s="37" t="s">
        <v>29</v>
      </c>
      <c r="E551" s="37" t="s">
        <v>25</v>
      </c>
      <c r="F551" s="146">
        <v>26364051</v>
      </c>
      <c r="G551" s="40"/>
      <c r="H551" s="40"/>
      <c r="I551" s="38">
        <v>3</v>
      </c>
      <c r="J551" s="39">
        <v>2</v>
      </c>
      <c r="K551" s="38">
        <v>5</v>
      </c>
      <c r="L551" s="39">
        <v>5</v>
      </c>
      <c r="M551" s="38">
        <v>3</v>
      </c>
      <c r="N551" s="39">
        <v>1</v>
      </c>
      <c r="O551" s="38">
        <v>1</v>
      </c>
      <c r="P551" s="39">
        <v>1</v>
      </c>
      <c r="Q551" s="38">
        <v>12</v>
      </c>
      <c r="R551" s="9">
        <v>9</v>
      </c>
      <c r="S551" s="27">
        <f t="shared" si="37"/>
        <v>10.5</v>
      </c>
      <c r="T551" s="28">
        <f t="shared" si="38"/>
        <v>3</v>
      </c>
      <c r="U551">
        <f t="shared" si="39"/>
        <v>2.1213203435596424</v>
      </c>
      <c r="W551" s="39">
        <v>10.5</v>
      </c>
    </row>
    <row r="552" spans="1:23" s="9" customFormat="1" ht="150">
      <c r="A552" s="37" t="s">
        <v>1447</v>
      </c>
      <c r="B552" s="37" t="s">
        <v>1448</v>
      </c>
      <c r="C552" s="37" t="s">
        <v>1449</v>
      </c>
      <c r="D552" s="37" t="s">
        <v>24</v>
      </c>
      <c r="E552" s="37" t="s">
        <v>25</v>
      </c>
      <c r="F552" s="146">
        <v>26356208</v>
      </c>
      <c r="G552" s="40"/>
      <c r="H552" s="40"/>
      <c r="I552" s="38">
        <v>5</v>
      </c>
      <c r="J552" s="39">
        <v>3</v>
      </c>
      <c r="K552" s="38">
        <v>5</v>
      </c>
      <c r="L552" s="39">
        <v>2</v>
      </c>
      <c r="M552" s="38">
        <v>5</v>
      </c>
      <c r="N552" s="39">
        <v>4</v>
      </c>
      <c r="O552" s="38">
        <v>1</v>
      </c>
      <c r="P552" s="39">
        <v>0</v>
      </c>
      <c r="Q552" s="38">
        <v>16</v>
      </c>
      <c r="R552" s="9">
        <v>9</v>
      </c>
      <c r="S552" s="27">
        <f t="shared" si="37"/>
        <v>12.5</v>
      </c>
      <c r="T552" s="28">
        <f t="shared" si="38"/>
        <v>7</v>
      </c>
      <c r="U552">
        <f t="shared" si="39"/>
        <v>4.9497474683058327</v>
      </c>
      <c r="V552" s="9">
        <v>15</v>
      </c>
      <c r="W552" s="39">
        <f>(16+9+15)/3</f>
        <v>13.333333333333334</v>
      </c>
    </row>
    <row r="553" spans="1:23" s="39" customFormat="1" ht="210">
      <c r="A553" s="42" t="s">
        <v>1450</v>
      </c>
      <c r="B553" s="42" t="s">
        <v>1451</v>
      </c>
      <c r="C553" s="42" t="s">
        <v>1452</v>
      </c>
      <c r="D553" s="42" t="s">
        <v>29</v>
      </c>
      <c r="E553" s="37" t="s">
        <v>25</v>
      </c>
      <c r="F553" s="146">
        <v>26348864</v>
      </c>
      <c r="G553" s="40"/>
      <c r="H553" s="40"/>
      <c r="I553" s="38">
        <v>3</v>
      </c>
      <c r="J553" s="39">
        <v>2</v>
      </c>
      <c r="K553" s="38">
        <v>5</v>
      </c>
      <c r="L553" s="39">
        <v>5</v>
      </c>
      <c r="M553" s="38">
        <v>2</v>
      </c>
      <c r="N553" s="39">
        <v>4</v>
      </c>
      <c r="O553" s="38">
        <v>1</v>
      </c>
      <c r="P553" s="39">
        <v>1</v>
      </c>
      <c r="Q553" s="38">
        <v>11</v>
      </c>
      <c r="R553" s="39">
        <v>12</v>
      </c>
      <c r="S553" s="27">
        <f t="shared" si="37"/>
        <v>11.5</v>
      </c>
      <c r="T553" s="28">
        <f t="shared" si="38"/>
        <v>1</v>
      </c>
      <c r="U553">
        <f t="shared" si="39"/>
        <v>0.70710678118654757</v>
      </c>
      <c r="W553" s="39">
        <v>11.5</v>
      </c>
    </row>
    <row r="554" spans="1:23" s="9" customFormat="1" ht="165">
      <c r="A554" s="37" t="s">
        <v>1453</v>
      </c>
      <c r="B554" s="37" t="s">
        <v>1454</v>
      </c>
      <c r="C554" s="37" t="s">
        <v>1455</v>
      </c>
      <c r="D554" s="37" t="s">
        <v>24</v>
      </c>
      <c r="E554" s="37" t="s">
        <v>25</v>
      </c>
      <c r="F554" s="146">
        <v>26347091</v>
      </c>
      <c r="G554" s="40"/>
      <c r="H554" s="40"/>
      <c r="I554" s="38">
        <v>2</v>
      </c>
      <c r="J554" s="43">
        <v>2</v>
      </c>
      <c r="K554" s="38">
        <v>5</v>
      </c>
      <c r="L554" s="39">
        <v>4</v>
      </c>
      <c r="M554" s="38">
        <v>5</v>
      </c>
      <c r="N554" s="39">
        <v>5</v>
      </c>
      <c r="O554" s="38">
        <v>4</v>
      </c>
      <c r="P554" s="39">
        <v>4</v>
      </c>
      <c r="Q554" s="38">
        <v>16</v>
      </c>
      <c r="R554" s="9">
        <v>15</v>
      </c>
      <c r="S554" s="27">
        <f t="shared" si="37"/>
        <v>15.5</v>
      </c>
      <c r="T554" s="28">
        <f t="shared" si="38"/>
        <v>1</v>
      </c>
      <c r="U554">
        <f t="shared" si="39"/>
        <v>0.70710678118654757</v>
      </c>
      <c r="W554" s="39">
        <v>15.5</v>
      </c>
    </row>
    <row r="555" spans="1:23" s="9" customFormat="1" ht="150">
      <c r="A555" s="37" t="s">
        <v>1456</v>
      </c>
      <c r="B555" s="37" t="s">
        <v>1457</v>
      </c>
      <c r="C555" s="37" t="s">
        <v>1458</v>
      </c>
      <c r="D555" s="37" t="s">
        <v>29</v>
      </c>
      <c r="E555" s="37" t="s">
        <v>25</v>
      </c>
      <c r="F555" s="146">
        <v>26345320</v>
      </c>
      <c r="G555" s="40"/>
      <c r="H555" s="40"/>
      <c r="I555" s="38">
        <v>5</v>
      </c>
      <c r="J555" s="39">
        <v>5</v>
      </c>
      <c r="K555" s="38">
        <v>5</v>
      </c>
      <c r="L555" s="39">
        <v>5</v>
      </c>
      <c r="M555" s="38">
        <v>4</v>
      </c>
      <c r="N555" s="39">
        <v>2</v>
      </c>
      <c r="O555" s="38">
        <v>1</v>
      </c>
      <c r="P555" s="39">
        <v>3</v>
      </c>
      <c r="Q555" s="38">
        <v>15</v>
      </c>
      <c r="R555" s="9">
        <v>15</v>
      </c>
      <c r="S555" s="27">
        <f t="shared" si="37"/>
        <v>15</v>
      </c>
      <c r="T555" s="28">
        <f t="shared" si="38"/>
        <v>0</v>
      </c>
      <c r="U555">
        <f t="shared" si="39"/>
        <v>0</v>
      </c>
      <c r="W555" s="39">
        <v>15</v>
      </c>
    </row>
    <row r="556" spans="1:23" s="9" customFormat="1" ht="210">
      <c r="A556" s="37" t="s">
        <v>1459</v>
      </c>
      <c r="B556" s="37" t="s">
        <v>1460</v>
      </c>
      <c r="C556" s="37" t="s">
        <v>1461</v>
      </c>
      <c r="D556" s="37" t="s">
        <v>24</v>
      </c>
      <c r="E556" s="37" t="s">
        <v>25</v>
      </c>
      <c r="F556" s="147">
        <v>25600114</v>
      </c>
      <c r="G556" s="40"/>
      <c r="H556" s="40"/>
      <c r="I556" s="38">
        <v>3</v>
      </c>
      <c r="J556" s="39">
        <v>2</v>
      </c>
      <c r="K556" s="38">
        <v>5</v>
      </c>
      <c r="L556" s="39">
        <v>5</v>
      </c>
      <c r="M556" s="38">
        <v>2</v>
      </c>
      <c r="N556" s="39">
        <v>4</v>
      </c>
      <c r="O556" s="38">
        <v>1</v>
      </c>
      <c r="P556" s="39">
        <v>4</v>
      </c>
      <c r="Q556" s="38">
        <v>11</v>
      </c>
      <c r="R556" s="9">
        <v>15</v>
      </c>
      <c r="S556" s="27">
        <f t="shared" si="37"/>
        <v>13</v>
      </c>
      <c r="T556" s="28">
        <f t="shared" si="38"/>
        <v>4</v>
      </c>
      <c r="U556">
        <f t="shared" si="39"/>
        <v>2.8284271247461903</v>
      </c>
      <c r="W556" s="39">
        <v>13</v>
      </c>
    </row>
    <row r="557" spans="1:23" s="9" customFormat="1" ht="135">
      <c r="A557" s="37" t="s">
        <v>1462</v>
      </c>
      <c r="B557" s="37" t="s">
        <v>1463</v>
      </c>
      <c r="C557" s="37" t="s">
        <v>1464</v>
      </c>
      <c r="D557" s="37" t="s">
        <v>30</v>
      </c>
      <c r="E557" s="37" t="s">
        <v>25</v>
      </c>
      <c r="F557" s="146">
        <v>26353887</v>
      </c>
      <c r="G557" s="40"/>
      <c r="H557" s="40"/>
      <c r="I557" s="38">
        <v>3</v>
      </c>
      <c r="J557" s="39">
        <v>2</v>
      </c>
      <c r="K557" s="38">
        <v>5</v>
      </c>
      <c r="L557" s="39">
        <v>5</v>
      </c>
      <c r="M557" s="38">
        <v>3</v>
      </c>
      <c r="N557" s="39">
        <v>3</v>
      </c>
      <c r="O557" s="38">
        <v>3</v>
      </c>
      <c r="P557" s="39">
        <v>4</v>
      </c>
      <c r="Q557" s="38">
        <v>14</v>
      </c>
      <c r="R557" s="9">
        <v>14</v>
      </c>
      <c r="S557" s="27">
        <f t="shared" si="37"/>
        <v>14</v>
      </c>
      <c r="T557" s="28">
        <f t="shared" si="38"/>
        <v>0</v>
      </c>
      <c r="U557">
        <f t="shared" si="39"/>
        <v>0</v>
      </c>
      <c r="W557" s="39">
        <v>14</v>
      </c>
    </row>
    <row r="558" spans="1:23" s="9" customFormat="1" ht="180">
      <c r="A558" s="37" t="s">
        <v>1465</v>
      </c>
      <c r="B558" s="37" t="s">
        <v>1466</v>
      </c>
      <c r="C558" s="37" t="s">
        <v>32</v>
      </c>
      <c r="D558" s="37" t="s">
        <v>24</v>
      </c>
      <c r="E558" s="37" t="s">
        <v>25</v>
      </c>
      <c r="F558" s="146">
        <v>26361076</v>
      </c>
      <c r="G558" s="44"/>
      <c r="H558" s="40"/>
      <c r="I558" s="45">
        <v>3</v>
      </c>
      <c r="J558" s="39">
        <v>2</v>
      </c>
      <c r="K558" s="45">
        <v>5</v>
      </c>
      <c r="L558" s="39">
        <v>5</v>
      </c>
      <c r="M558" s="45">
        <v>2</v>
      </c>
      <c r="N558" s="39">
        <v>3</v>
      </c>
      <c r="O558" s="45">
        <v>1</v>
      </c>
      <c r="P558" s="39">
        <v>1</v>
      </c>
      <c r="Q558" s="38">
        <v>11</v>
      </c>
      <c r="R558" s="9">
        <v>11</v>
      </c>
      <c r="S558" s="27">
        <f t="shared" si="37"/>
        <v>11</v>
      </c>
      <c r="T558" s="28">
        <f t="shared" si="38"/>
        <v>0</v>
      </c>
      <c r="U558">
        <f t="shared" si="39"/>
        <v>0</v>
      </c>
      <c r="W558" s="39">
        <v>11</v>
      </c>
    </row>
    <row r="559" spans="1:23" s="9" customFormat="1" ht="135">
      <c r="A559" s="42" t="s">
        <v>1467</v>
      </c>
      <c r="B559" s="42" t="s">
        <v>1468</v>
      </c>
      <c r="C559" s="42" t="s">
        <v>1469</v>
      </c>
      <c r="D559" s="42" t="s">
        <v>24</v>
      </c>
      <c r="E559" s="37" t="s">
        <v>25</v>
      </c>
      <c r="F559" s="147">
        <v>25601942</v>
      </c>
      <c r="G559" s="40"/>
      <c r="H559" s="40"/>
      <c r="I559" s="38">
        <v>5</v>
      </c>
      <c r="J559" s="39">
        <v>5</v>
      </c>
      <c r="K559" s="38">
        <v>4</v>
      </c>
      <c r="L559" s="39">
        <v>5</v>
      </c>
      <c r="M559" s="38">
        <v>3</v>
      </c>
      <c r="N559" s="39">
        <v>4</v>
      </c>
      <c r="O559" s="38">
        <v>5</v>
      </c>
      <c r="P559" s="39">
        <v>1</v>
      </c>
      <c r="Q559" s="38">
        <v>17</v>
      </c>
      <c r="R559" s="9">
        <v>15</v>
      </c>
      <c r="S559" s="27">
        <f t="shared" si="37"/>
        <v>16</v>
      </c>
      <c r="T559" s="28">
        <f t="shared" si="38"/>
        <v>2</v>
      </c>
      <c r="U559">
        <f t="shared" si="39"/>
        <v>1.4142135623730951</v>
      </c>
      <c r="W559" s="39">
        <v>16</v>
      </c>
    </row>
    <row r="560" spans="1:23" s="9" customFormat="1" ht="150">
      <c r="A560" s="37" t="s">
        <v>1470</v>
      </c>
      <c r="B560" s="37" t="s">
        <v>1471</v>
      </c>
      <c r="C560" s="37" t="s">
        <v>906</v>
      </c>
      <c r="D560" s="37" t="s">
        <v>29</v>
      </c>
      <c r="E560" s="37" t="s">
        <v>25</v>
      </c>
      <c r="F560" s="146">
        <v>26364054</v>
      </c>
      <c r="G560" s="40"/>
      <c r="H560" s="40"/>
      <c r="I560" s="38">
        <v>3</v>
      </c>
      <c r="J560" s="39">
        <v>2</v>
      </c>
      <c r="K560" s="38">
        <v>4</v>
      </c>
      <c r="L560" s="39">
        <v>1</v>
      </c>
      <c r="M560" s="38">
        <v>5</v>
      </c>
      <c r="N560" s="39">
        <v>2</v>
      </c>
      <c r="O560" s="38">
        <v>3</v>
      </c>
      <c r="P560" s="39">
        <v>0</v>
      </c>
      <c r="Q560" s="38">
        <v>15</v>
      </c>
      <c r="R560" s="39">
        <v>5</v>
      </c>
      <c r="S560" s="27">
        <f t="shared" si="37"/>
        <v>10</v>
      </c>
      <c r="T560" s="28">
        <f t="shared" si="38"/>
        <v>10</v>
      </c>
      <c r="U560">
        <f t="shared" si="39"/>
        <v>7.0710678118654755</v>
      </c>
      <c r="V560" s="39">
        <v>10</v>
      </c>
      <c r="W560" s="39">
        <f>(15+5+10)/3</f>
        <v>10</v>
      </c>
    </row>
    <row r="561" spans="1:23" s="9" customFormat="1" ht="105">
      <c r="A561" s="37" t="s">
        <v>1472</v>
      </c>
      <c r="B561" s="37" t="s">
        <v>1473</v>
      </c>
      <c r="C561" s="37" t="s">
        <v>1474</v>
      </c>
      <c r="D561" s="37" t="s">
        <v>29</v>
      </c>
      <c r="E561" s="37" t="s">
        <v>25</v>
      </c>
      <c r="F561" s="146">
        <v>26360357</v>
      </c>
      <c r="G561" s="40"/>
      <c r="H561" s="40"/>
      <c r="I561" s="38">
        <v>3</v>
      </c>
      <c r="J561" s="39">
        <v>3</v>
      </c>
      <c r="K561" s="38">
        <v>5</v>
      </c>
      <c r="L561" s="39">
        <v>5</v>
      </c>
      <c r="M561" s="38">
        <v>5</v>
      </c>
      <c r="N561" s="39">
        <v>5</v>
      </c>
      <c r="O561" s="38">
        <v>2</v>
      </c>
      <c r="P561" s="39">
        <v>1</v>
      </c>
      <c r="Q561" s="38">
        <v>15</v>
      </c>
      <c r="R561" s="39">
        <v>14</v>
      </c>
      <c r="S561" s="27">
        <f t="shared" si="37"/>
        <v>14.5</v>
      </c>
      <c r="T561" s="28">
        <f t="shared" si="38"/>
        <v>1</v>
      </c>
      <c r="U561">
        <f t="shared" si="39"/>
        <v>0.70710678118654757</v>
      </c>
      <c r="V561" s="39"/>
      <c r="W561" s="39">
        <v>14.5</v>
      </c>
    </row>
    <row r="562" spans="1:23" s="9" customFormat="1" ht="60">
      <c r="A562" s="37" t="s">
        <v>1475</v>
      </c>
      <c r="B562" s="37" t="s">
        <v>1476</v>
      </c>
      <c r="C562" s="37" t="s">
        <v>1477</v>
      </c>
      <c r="D562" s="37" t="s">
        <v>24</v>
      </c>
      <c r="E562" s="37" t="s">
        <v>25</v>
      </c>
      <c r="F562" s="146">
        <v>25727359</v>
      </c>
      <c r="G562" s="40"/>
      <c r="H562" s="40"/>
      <c r="I562" s="38">
        <v>3</v>
      </c>
      <c r="J562" s="39">
        <v>2</v>
      </c>
      <c r="K562" s="38">
        <v>5</v>
      </c>
      <c r="L562" s="39">
        <v>5</v>
      </c>
      <c r="M562" s="38">
        <v>3</v>
      </c>
      <c r="N562" s="39">
        <v>2</v>
      </c>
      <c r="O562" s="38">
        <v>4</v>
      </c>
      <c r="P562" s="39">
        <v>1</v>
      </c>
      <c r="Q562" s="38">
        <v>15</v>
      </c>
      <c r="R562" s="9">
        <v>10</v>
      </c>
      <c r="S562" s="27">
        <f t="shared" si="37"/>
        <v>12.5</v>
      </c>
      <c r="T562" s="28">
        <f t="shared" si="38"/>
        <v>5</v>
      </c>
      <c r="U562">
        <f t="shared" si="39"/>
        <v>3.5355339059327378</v>
      </c>
      <c r="W562" s="39">
        <v>12.5</v>
      </c>
    </row>
    <row r="563" spans="1:23" s="9" customFormat="1" ht="255">
      <c r="A563" s="37" t="s">
        <v>1478</v>
      </c>
      <c r="B563" s="37" t="s">
        <v>1479</v>
      </c>
      <c r="C563" s="37" t="s">
        <v>540</v>
      </c>
      <c r="D563" s="37" t="s">
        <v>24</v>
      </c>
      <c r="E563" s="37" t="s">
        <v>56</v>
      </c>
      <c r="F563" s="37">
        <v>26353110</v>
      </c>
      <c r="G563" s="40"/>
      <c r="H563" s="40"/>
      <c r="I563" s="38">
        <v>4</v>
      </c>
      <c r="J563" s="39">
        <v>3</v>
      </c>
      <c r="K563" s="38">
        <v>5</v>
      </c>
      <c r="L563" s="39">
        <v>5</v>
      </c>
      <c r="M563" s="38">
        <v>3</v>
      </c>
      <c r="N563" s="39">
        <v>5</v>
      </c>
      <c r="O563" s="38">
        <v>2</v>
      </c>
      <c r="P563" s="39">
        <v>5</v>
      </c>
      <c r="Q563" s="38">
        <v>14</v>
      </c>
      <c r="R563" s="9">
        <v>18</v>
      </c>
      <c r="S563" s="27">
        <f t="shared" si="37"/>
        <v>16</v>
      </c>
      <c r="T563" s="28">
        <f t="shared" si="38"/>
        <v>4</v>
      </c>
      <c r="U563">
        <f t="shared" si="39"/>
        <v>2.8284271247461903</v>
      </c>
      <c r="W563" s="39">
        <v>16</v>
      </c>
    </row>
    <row r="564" spans="1:23" s="9" customFormat="1" ht="165">
      <c r="A564" s="37" t="s">
        <v>1480</v>
      </c>
      <c r="B564" s="37" t="s">
        <v>1481</v>
      </c>
      <c r="C564" s="37" t="s">
        <v>1482</v>
      </c>
      <c r="D564" s="37" t="s">
        <v>24</v>
      </c>
      <c r="E564" s="37" t="s">
        <v>25</v>
      </c>
      <c r="F564" s="37">
        <v>26681862</v>
      </c>
      <c r="G564" s="44"/>
      <c r="H564" s="40"/>
      <c r="I564" s="45">
        <v>4</v>
      </c>
      <c r="J564" s="39">
        <v>3</v>
      </c>
      <c r="K564" s="45">
        <v>2</v>
      </c>
      <c r="L564" s="39">
        <v>3</v>
      </c>
      <c r="M564" s="45">
        <v>3</v>
      </c>
      <c r="N564" s="39">
        <v>2</v>
      </c>
      <c r="O564" s="45">
        <v>2</v>
      </c>
      <c r="P564" s="39">
        <v>0</v>
      </c>
      <c r="Q564" s="38">
        <v>11</v>
      </c>
      <c r="R564" s="9">
        <v>8</v>
      </c>
      <c r="S564" s="27">
        <f t="shared" si="37"/>
        <v>9.5</v>
      </c>
      <c r="T564" s="28">
        <f t="shared" si="38"/>
        <v>3</v>
      </c>
      <c r="U564">
        <f t="shared" si="39"/>
        <v>2.1213203435596424</v>
      </c>
      <c r="W564" s="39">
        <v>9.5</v>
      </c>
    </row>
    <row r="565" spans="1:23" s="9" customFormat="1" ht="210">
      <c r="A565" s="37" t="s">
        <v>1483</v>
      </c>
      <c r="B565" s="37" t="s">
        <v>1484</v>
      </c>
      <c r="C565" s="37" t="s">
        <v>173</v>
      </c>
      <c r="D565" s="37" t="s">
        <v>30</v>
      </c>
      <c r="E565" s="37" t="s">
        <v>25</v>
      </c>
      <c r="F565" s="37">
        <v>26681705</v>
      </c>
      <c r="G565" s="40"/>
      <c r="H565" s="40"/>
      <c r="I565" s="38">
        <v>4</v>
      </c>
      <c r="J565" s="39">
        <v>3</v>
      </c>
      <c r="K565" s="38">
        <v>5</v>
      </c>
      <c r="L565" s="43">
        <v>4</v>
      </c>
      <c r="M565" s="38">
        <v>3</v>
      </c>
      <c r="N565" s="43">
        <v>0</v>
      </c>
      <c r="O565" s="38">
        <v>3</v>
      </c>
      <c r="P565" s="43">
        <v>2</v>
      </c>
      <c r="Q565" s="38">
        <v>15</v>
      </c>
      <c r="R565" s="9">
        <v>9</v>
      </c>
      <c r="S565" s="27">
        <f t="shared" si="37"/>
        <v>12</v>
      </c>
      <c r="T565" s="28">
        <f t="shared" si="38"/>
        <v>6</v>
      </c>
      <c r="U565">
        <f t="shared" si="39"/>
        <v>4.2426406871192848</v>
      </c>
      <c r="W565" s="39">
        <v>12</v>
      </c>
    </row>
    <row r="566" spans="1:23" s="9" customFormat="1" ht="150">
      <c r="A566" s="37" t="s">
        <v>1485</v>
      </c>
      <c r="B566" s="37" t="s">
        <v>1486</v>
      </c>
      <c r="C566" s="37" t="s">
        <v>1418</v>
      </c>
      <c r="D566" s="37" t="s">
        <v>24</v>
      </c>
      <c r="E566" s="37" t="s">
        <v>25</v>
      </c>
      <c r="F566" s="37">
        <v>26671318</v>
      </c>
      <c r="G566" s="40"/>
      <c r="H566" s="40"/>
      <c r="I566" s="38">
        <v>4</v>
      </c>
      <c r="J566" s="39"/>
      <c r="K566" s="38">
        <v>5</v>
      </c>
      <c r="L566" s="39">
        <v>5</v>
      </c>
      <c r="M566" s="38">
        <v>4</v>
      </c>
      <c r="N566" s="39">
        <v>3</v>
      </c>
      <c r="O566" s="38">
        <v>4</v>
      </c>
      <c r="P566" s="39">
        <v>5</v>
      </c>
      <c r="Q566" s="38">
        <v>17</v>
      </c>
      <c r="R566" s="9">
        <v>16</v>
      </c>
      <c r="S566" s="27">
        <f t="shared" si="37"/>
        <v>16.5</v>
      </c>
      <c r="T566" s="28">
        <f t="shared" si="38"/>
        <v>1</v>
      </c>
      <c r="U566">
        <f t="shared" si="39"/>
        <v>0.70710678118654757</v>
      </c>
      <c r="W566" s="39">
        <v>16.5</v>
      </c>
    </row>
    <row r="567" spans="1:23" s="9" customFormat="1" ht="210">
      <c r="A567" s="37" t="s">
        <v>1487</v>
      </c>
      <c r="B567" s="37" t="s">
        <v>1488</v>
      </c>
      <c r="C567" s="37" t="s">
        <v>931</v>
      </c>
      <c r="D567" s="37" t="s">
        <v>30</v>
      </c>
      <c r="E567" s="37" t="s">
        <v>25</v>
      </c>
      <c r="F567" s="37">
        <v>26670739</v>
      </c>
      <c r="G567" s="40"/>
      <c r="H567" s="54"/>
      <c r="I567" s="38">
        <v>5</v>
      </c>
      <c r="J567" s="43">
        <v>3</v>
      </c>
      <c r="K567" s="38">
        <v>2</v>
      </c>
      <c r="L567" s="39">
        <v>3</v>
      </c>
      <c r="M567" s="38">
        <v>4</v>
      </c>
      <c r="N567" s="39">
        <v>4</v>
      </c>
      <c r="O567" s="38">
        <v>3</v>
      </c>
      <c r="P567" s="39">
        <v>1</v>
      </c>
      <c r="Q567" s="38">
        <v>14</v>
      </c>
      <c r="R567" s="9">
        <v>11</v>
      </c>
      <c r="S567" s="27">
        <f t="shared" si="37"/>
        <v>12.5</v>
      </c>
      <c r="T567" s="28">
        <f t="shared" si="38"/>
        <v>3</v>
      </c>
      <c r="U567">
        <f t="shared" si="39"/>
        <v>2.1213203435596424</v>
      </c>
      <c r="W567" s="39">
        <v>12.5</v>
      </c>
    </row>
    <row r="568" spans="1:23" s="9" customFormat="1" ht="135">
      <c r="A568" s="37" t="s">
        <v>1489</v>
      </c>
      <c r="B568" s="37" t="s">
        <v>1490</v>
      </c>
      <c r="C568" s="37" t="s">
        <v>58</v>
      </c>
      <c r="D568" s="37" t="s">
        <v>24</v>
      </c>
      <c r="E568" s="37" t="s">
        <v>25</v>
      </c>
      <c r="F568" s="37">
        <v>26661635</v>
      </c>
      <c r="G568" s="40"/>
      <c r="H568" s="40"/>
      <c r="I568" s="38">
        <v>4</v>
      </c>
      <c r="J568" s="39">
        <v>3</v>
      </c>
      <c r="K568" s="38">
        <v>2</v>
      </c>
      <c r="L568" s="39">
        <v>4</v>
      </c>
      <c r="M568" s="38">
        <v>5</v>
      </c>
      <c r="N568" s="39">
        <v>4</v>
      </c>
      <c r="O568" s="38">
        <v>2</v>
      </c>
      <c r="P568" s="39">
        <v>1</v>
      </c>
      <c r="Q568" s="38">
        <v>13</v>
      </c>
      <c r="R568" s="9">
        <v>12</v>
      </c>
      <c r="S568" s="27">
        <f t="shared" si="37"/>
        <v>12.5</v>
      </c>
      <c r="T568" s="28">
        <f t="shared" si="38"/>
        <v>1</v>
      </c>
      <c r="U568">
        <f t="shared" si="39"/>
        <v>0.70710678118654757</v>
      </c>
      <c r="W568" s="39">
        <v>12.5</v>
      </c>
    </row>
    <row r="569" spans="1:23" s="9" customFormat="1" ht="210">
      <c r="A569" s="37" t="s">
        <v>1491</v>
      </c>
      <c r="B569" s="37" t="s">
        <v>1492</v>
      </c>
      <c r="C569" s="37" t="s">
        <v>68</v>
      </c>
      <c r="D569" s="37" t="s">
        <v>30</v>
      </c>
      <c r="E569" s="37" t="s">
        <v>25</v>
      </c>
      <c r="F569" s="37">
        <v>26635210</v>
      </c>
      <c r="G569" s="40"/>
      <c r="H569" s="40"/>
      <c r="I569" s="38">
        <v>4</v>
      </c>
      <c r="J569" s="39">
        <v>3</v>
      </c>
      <c r="K569" s="38">
        <v>2</v>
      </c>
      <c r="L569" s="39">
        <v>3</v>
      </c>
      <c r="M569" s="38">
        <v>5</v>
      </c>
      <c r="N569" s="39">
        <v>5</v>
      </c>
      <c r="O569" s="38">
        <v>4</v>
      </c>
      <c r="P569" s="39">
        <v>2</v>
      </c>
      <c r="Q569" s="38">
        <v>15</v>
      </c>
      <c r="R569" s="9">
        <v>13</v>
      </c>
      <c r="S569" s="27">
        <f t="shared" si="37"/>
        <v>14</v>
      </c>
      <c r="T569" s="28">
        <f t="shared" si="38"/>
        <v>2</v>
      </c>
      <c r="U569">
        <f t="shared" si="39"/>
        <v>1.4142135623730951</v>
      </c>
      <c r="W569" s="39">
        <v>14</v>
      </c>
    </row>
    <row r="570" spans="1:23" s="9" customFormat="1" ht="210">
      <c r="A570" s="37" t="s">
        <v>1493</v>
      </c>
      <c r="B570" s="37" t="s">
        <v>1494</v>
      </c>
      <c r="C570" s="37" t="s">
        <v>43</v>
      </c>
      <c r="D570" s="37" t="s">
        <v>24</v>
      </c>
      <c r="E570" s="37" t="s">
        <v>25</v>
      </c>
      <c r="F570" s="37">
        <v>26633824</v>
      </c>
      <c r="G570" s="40"/>
      <c r="H570" s="40"/>
      <c r="I570" s="38">
        <v>4</v>
      </c>
      <c r="J570" s="39">
        <v>3</v>
      </c>
      <c r="K570" s="38">
        <v>5</v>
      </c>
      <c r="L570" s="39">
        <v>4</v>
      </c>
      <c r="M570" s="38">
        <v>4</v>
      </c>
      <c r="N570" s="39">
        <v>1</v>
      </c>
      <c r="O570" s="38">
        <v>3</v>
      </c>
      <c r="P570" s="39">
        <v>3</v>
      </c>
      <c r="Q570" s="38">
        <v>16</v>
      </c>
      <c r="R570" s="39">
        <v>11</v>
      </c>
      <c r="S570" s="27">
        <f t="shared" si="37"/>
        <v>13.5</v>
      </c>
      <c r="T570" s="28">
        <f t="shared" si="38"/>
        <v>5</v>
      </c>
      <c r="U570">
        <f t="shared" si="39"/>
        <v>3.5355339059327378</v>
      </c>
      <c r="W570" s="39">
        <v>13.5</v>
      </c>
    </row>
    <row r="571" spans="1:23" s="9" customFormat="1" ht="105">
      <c r="A571" s="148" t="s">
        <v>1495</v>
      </c>
      <c r="B571" s="37" t="s">
        <v>1496</v>
      </c>
      <c r="C571" s="37" t="s">
        <v>1497</v>
      </c>
      <c r="D571" s="37" t="s">
        <v>29</v>
      </c>
      <c r="E571" s="37" t="s">
        <v>25</v>
      </c>
      <c r="F571" s="37">
        <v>26633764</v>
      </c>
      <c r="G571" s="40"/>
      <c r="H571" s="40"/>
      <c r="I571" s="38">
        <v>4</v>
      </c>
      <c r="J571" s="39">
        <v>3</v>
      </c>
      <c r="K571" s="38">
        <v>2</v>
      </c>
      <c r="L571" s="149">
        <v>3</v>
      </c>
      <c r="M571" s="38">
        <v>5</v>
      </c>
      <c r="N571" s="149">
        <v>3</v>
      </c>
      <c r="O571" s="38">
        <v>5</v>
      </c>
      <c r="P571" s="149">
        <v>5</v>
      </c>
      <c r="Q571" s="38">
        <v>16</v>
      </c>
      <c r="R571" s="91">
        <v>14</v>
      </c>
      <c r="S571" s="27">
        <f t="shared" si="37"/>
        <v>15</v>
      </c>
      <c r="T571" s="28">
        <f t="shared" si="38"/>
        <v>2</v>
      </c>
      <c r="U571">
        <f t="shared" si="39"/>
        <v>1.4142135623730951</v>
      </c>
      <c r="W571" s="39">
        <v>15</v>
      </c>
    </row>
    <row r="572" spans="1:23" s="91" customFormat="1" ht="210">
      <c r="A572" s="109" t="s">
        <v>1498</v>
      </c>
      <c r="B572" s="109" t="s">
        <v>1499</v>
      </c>
      <c r="C572" s="109" t="s">
        <v>814</v>
      </c>
      <c r="D572" s="109" t="s">
        <v>30</v>
      </c>
      <c r="E572" s="109" t="s">
        <v>25</v>
      </c>
      <c r="F572" s="109">
        <v>24910965</v>
      </c>
      <c r="G572" s="93"/>
      <c r="H572" s="93"/>
      <c r="I572" s="110">
        <v>3</v>
      </c>
      <c r="J572" s="39">
        <v>4</v>
      </c>
      <c r="K572" s="110">
        <v>4</v>
      </c>
      <c r="L572" s="39">
        <v>4</v>
      </c>
      <c r="M572" s="110">
        <v>3</v>
      </c>
      <c r="N572" s="39">
        <v>2</v>
      </c>
      <c r="O572" s="110">
        <v>1</v>
      </c>
      <c r="P572" s="39">
        <v>2</v>
      </c>
      <c r="Q572" s="110">
        <v>11</v>
      </c>
      <c r="R572" s="9">
        <v>12</v>
      </c>
      <c r="S572" s="27">
        <f t="shared" si="37"/>
        <v>11.5</v>
      </c>
      <c r="T572" s="28">
        <f t="shared" si="38"/>
        <v>1</v>
      </c>
      <c r="U572">
        <f t="shared" si="39"/>
        <v>0.70710678118654757</v>
      </c>
      <c r="W572" s="149">
        <v>11.5</v>
      </c>
    </row>
    <row r="573" spans="1:23" s="91" customFormat="1" ht="140">
      <c r="A573" s="109" t="s">
        <v>1500</v>
      </c>
      <c r="B573" s="109" t="s">
        <v>1501</v>
      </c>
      <c r="C573" s="109" t="s">
        <v>43</v>
      </c>
      <c r="D573" s="109" t="s">
        <v>24</v>
      </c>
      <c r="E573" s="109" t="s">
        <v>25</v>
      </c>
      <c r="F573" s="109">
        <v>26693728</v>
      </c>
      <c r="G573" s="93"/>
      <c r="H573" s="93"/>
      <c r="I573" s="110">
        <v>3</v>
      </c>
      <c r="J573" s="39">
        <v>3</v>
      </c>
      <c r="K573" s="110">
        <v>5</v>
      </c>
      <c r="L573" s="39">
        <v>5</v>
      </c>
      <c r="M573" s="110">
        <v>5</v>
      </c>
      <c r="N573" s="39">
        <v>4</v>
      </c>
      <c r="O573" s="110">
        <v>5</v>
      </c>
      <c r="P573" s="39">
        <v>4</v>
      </c>
      <c r="Q573" s="110">
        <v>18</v>
      </c>
      <c r="R573" s="9">
        <v>16</v>
      </c>
      <c r="S573" s="27">
        <f t="shared" si="37"/>
        <v>17</v>
      </c>
      <c r="T573" s="28">
        <f t="shared" si="38"/>
        <v>2</v>
      </c>
      <c r="U573">
        <f t="shared" si="39"/>
        <v>1.4142135623730951</v>
      </c>
      <c r="W573" s="149">
        <v>17</v>
      </c>
    </row>
    <row r="574" spans="1:23" s="91" customFormat="1" ht="126">
      <c r="A574" s="109" t="s">
        <v>1502</v>
      </c>
      <c r="B574" s="109" t="s">
        <v>1503</v>
      </c>
      <c r="C574" s="109" t="s">
        <v>1504</v>
      </c>
      <c r="D574" s="109" t="s">
        <v>24</v>
      </c>
      <c r="E574" s="109" t="s">
        <v>25</v>
      </c>
      <c r="F574" s="109">
        <v>26689834</v>
      </c>
      <c r="G574" s="93"/>
      <c r="H574" s="93"/>
      <c r="I574" s="110">
        <v>2</v>
      </c>
      <c r="J574" s="39">
        <v>4</v>
      </c>
      <c r="K574" s="110">
        <v>5</v>
      </c>
      <c r="L574" s="39">
        <v>5</v>
      </c>
      <c r="M574" s="110">
        <v>3</v>
      </c>
      <c r="N574" s="39">
        <v>4</v>
      </c>
      <c r="O574" s="110">
        <v>2</v>
      </c>
      <c r="P574" s="39">
        <v>3</v>
      </c>
      <c r="Q574" s="110">
        <v>12</v>
      </c>
      <c r="R574" s="9">
        <v>16</v>
      </c>
      <c r="S574" s="27">
        <f t="shared" si="37"/>
        <v>14</v>
      </c>
      <c r="T574" s="28">
        <f t="shared" si="38"/>
        <v>4</v>
      </c>
      <c r="U574">
        <f t="shared" si="39"/>
        <v>2.8284271247461903</v>
      </c>
      <c r="W574" s="149">
        <v>14</v>
      </c>
    </row>
    <row r="575" spans="1:23" s="91" customFormat="1" ht="280">
      <c r="A575" s="109" t="s">
        <v>1505</v>
      </c>
      <c r="B575" s="109" t="s">
        <v>1506</v>
      </c>
      <c r="C575" s="109" t="s">
        <v>1079</v>
      </c>
      <c r="D575" s="109" t="s">
        <v>24</v>
      </c>
      <c r="E575" s="109" t="s">
        <v>25</v>
      </c>
      <c r="F575" s="109">
        <v>26677396</v>
      </c>
      <c r="G575" s="93"/>
      <c r="H575" s="93"/>
      <c r="I575" s="110">
        <v>3</v>
      </c>
      <c r="J575" s="39">
        <v>4</v>
      </c>
      <c r="K575" s="110">
        <v>2</v>
      </c>
      <c r="L575" s="39">
        <v>3</v>
      </c>
      <c r="M575" s="110">
        <v>5</v>
      </c>
      <c r="N575" s="39">
        <v>4</v>
      </c>
      <c r="O575" s="110">
        <v>4</v>
      </c>
      <c r="P575" s="39">
        <v>2</v>
      </c>
      <c r="Q575" s="110">
        <v>14</v>
      </c>
      <c r="R575" s="39">
        <v>13</v>
      </c>
      <c r="S575" s="27">
        <f t="shared" si="37"/>
        <v>13.5</v>
      </c>
      <c r="T575" s="28">
        <f t="shared" si="38"/>
        <v>1</v>
      </c>
      <c r="U575">
        <f t="shared" si="39"/>
        <v>0.70710678118654757</v>
      </c>
      <c r="W575" s="149">
        <v>13.5</v>
      </c>
    </row>
    <row r="576" spans="1:23" s="91" customFormat="1" ht="196">
      <c r="A576" s="109" t="s">
        <v>1507</v>
      </c>
      <c r="B576" s="109" t="s">
        <v>1508</v>
      </c>
      <c r="C576" s="109" t="s">
        <v>1509</v>
      </c>
      <c r="D576" s="109" t="s">
        <v>24</v>
      </c>
      <c r="E576" s="109" t="s">
        <v>25</v>
      </c>
      <c r="F576" s="109">
        <v>26594854</v>
      </c>
      <c r="G576" s="93"/>
      <c r="H576" s="93"/>
      <c r="I576" s="110">
        <v>3</v>
      </c>
      <c r="J576" s="43">
        <v>4</v>
      </c>
      <c r="K576" s="110">
        <v>5</v>
      </c>
      <c r="L576" s="39">
        <v>4</v>
      </c>
      <c r="M576" s="110">
        <v>0</v>
      </c>
      <c r="N576" s="39">
        <v>2</v>
      </c>
      <c r="O576" s="110">
        <v>0</v>
      </c>
      <c r="P576" s="39">
        <v>1</v>
      </c>
      <c r="Q576" s="110">
        <v>8</v>
      </c>
      <c r="R576" s="9">
        <v>11</v>
      </c>
      <c r="S576" s="27">
        <f t="shared" si="37"/>
        <v>9.5</v>
      </c>
      <c r="T576" s="28">
        <f t="shared" si="38"/>
        <v>3</v>
      </c>
      <c r="U576">
        <f t="shared" si="39"/>
        <v>2.1213203435596424</v>
      </c>
      <c r="W576" s="149">
        <v>9.5</v>
      </c>
    </row>
    <row r="577" spans="1:23" s="91" customFormat="1" ht="168">
      <c r="A577" s="109" t="s">
        <v>1510</v>
      </c>
      <c r="B577" s="109" t="s">
        <v>1511</v>
      </c>
      <c r="C577" s="109" t="s">
        <v>43</v>
      </c>
      <c r="D577" s="109" t="s">
        <v>24</v>
      </c>
      <c r="E577" s="109" t="s">
        <v>25</v>
      </c>
      <c r="F577" s="109">
        <v>26488871</v>
      </c>
      <c r="G577" s="93"/>
      <c r="H577" s="93"/>
      <c r="I577" s="110">
        <v>3</v>
      </c>
      <c r="J577" s="39">
        <v>4</v>
      </c>
      <c r="K577" s="110">
        <v>5</v>
      </c>
      <c r="L577" s="39">
        <v>5</v>
      </c>
      <c r="M577" s="110">
        <v>3</v>
      </c>
      <c r="N577" s="39">
        <v>3</v>
      </c>
      <c r="O577" s="110">
        <v>1</v>
      </c>
      <c r="P577" s="39">
        <v>1</v>
      </c>
      <c r="Q577" s="110">
        <v>12</v>
      </c>
      <c r="R577" s="9">
        <v>13</v>
      </c>
      <c r="S577" s="27">
        <f t="shared" ref="S577:S628" si="40">AVERAGE(Q577:R577)</f>
        <v>12.5</v>
      </c>
      <c r="T577" s="28">
        <f t="shared" ref="T577:T628" si="41">ABS(Q577-R577)</f>
        <v>1</v>
      </c>
      <c r="U577">
        <f t="shared" ref="U577:U628" si="42">STDEV(Q577:R577)</f>
        <v>0.70710678118654757</v>
      </c>
      <c r="W577" s="149">
        <v>12.5</v>
      </c>
    </row>
    <row r="578" spans="1:23" s="91" customFormat="1" ht="266">
      <c r="A578" s="109" t="s">
        <v>1512</v>
      </c>
      <c r="B578" s="109" t="s">
        <v>1513</v>
      </c>
      <c r="C578" s="109" t="s">
        <v>43</v>
      </c>
      <c r="D578" s="109" t="s">
        <v>24</v>
      </c>
      <c r="E578" s="109" t="s">
        <v>25</v>
      </c>
      <c r="F578" s="109">
        <v>26474321</v>
      </c>
      <c r="G578" s="93"/>
      <c r="H578" s="93"/>
      <c r="I578" s="110">
        <v>3</v>
      </c>
      <c r="J578" s="39">
        <v>1</v>
      </c>
      <c r="K578" s="110">
        <v>5</v>
      </c>
      <c r="L578" s="39">
        <v>4</v>
      </c>
      <c r="M578" s="110">
        <v>5</v>
      </c>
      <c r="N578" s="39">
        <v>4</v>
      </c>
      <c r="O578" s="110">
        <v>1</v>
      </c>
      <c r="P578" s="39">
        <v>1</v>
      </c>
      <c r="Q578" s="110">
        <v>14</v>
      </c>
      <c r="R578" s="9">
        <v>10</v>
      </c>
      <c r="S578" s="27">
        <f t="shared" si="40"/>
        <v>12</v>
      </c>
      <c r="T578" s="28">
        <f t="shared" si="41"/>
        <v>4</v>
      </c>
      <c r="U578">
        <f t="shared" si="42"/>
        <v>2.8284271247461903</v>
      </c>
      <c r="W578" s="149">
        <v>12</v>
      </c>
    </row>
    <row r="579" spans="1:23" s="91" customFormat="1" ht="238">
      <c r="A579" s="109" t="s">
        <v>1325</v>
      </c>
      <c r="B579" s="109" t="s">
        <v>1326</v>
      </c>
      <c r="C579" s="109" t="s">
        <v>1079</v>
      </c>
      <c r="D579" s="109" t="s">
        <v>24</v>
      </c>
      <c r="E579" s="109" t="s">
        <v>25</v>
      </c>
      <c r="F579" s="109">
        <v>26448784</v>
      </c>
      <c r="G579" s="93"/>
      <c r="H579" s="93"/>
      <c r="I579" s="110">
        <v>2</v>
      </c>
      <c r="J579" s="39">
        <v>3</v>
      </c>
      <c r="K579" s="110">
        <v>4</v>
      </c>
      <c r="L579" s="39">
        <v>5</v>
      </c>
      <c r="M579" s="110">
        <v>5</v>
      </c>
      <c r="N579" s="39">
        <v>4</v>
      </c>
      <c r="O579" s="110">
        <v>4</v>
      </c>
      <c r="P579" s="39">
        <v>3</v>
      </c>
      <c r="Q579" s="110">
        <v>15</v>
      </c>
      <c r="R579" s="9">
        <v>15</v>
      </c>
      <c r="S579" s="27">
        <f t="shared" si="40"/>
        <v>15</v>
      </c>
      <c r="T579" s="28">
        <f t="shared" si="41"/>
        <v>0</v>
      </c>
      <c r="U579">
        <f t="shared" si="42"/>
        <v>0</v>
      </c>
      <c r="W579" s="149">
        <v>15</v>
      </c>
    </row>
    <row r="580" spans="1:23" s="91" customFormat="1" ht="224">
      <c r="A580" s="109" t="s">
        <v>1514</v>
      </c>
      <c r="B580" s="109" t="s">
        <v>1515</v>
      </c>
      <c r="C580" s="109" t="s">
        <v>43</v>
      </c>
      <c r="D580" s="109" t="s">
        <v>24</v>
      </c>
      <c r="E580" s="109" t="s">
        <v>25</v>
      </c>
      <c r="F580" s="109">
        <v>26444421</v>
      </c>
      <c r="G580" s="93"/>
      <c r="H580" s="93"/>
      <c r="I580" s="110">
        <v>3</v>
      </c>
      <c r="J580" s="39">
        <v>5</v>
      </c>
      <c r="K580" s="110">
        <v>5</v>
      </c>
      <c r="L580" s="39">
        <v>5</v>
      </c>
      <c r="M580" s="110">
        <v>3</v>
      </c>
      <c r="N580" s="39">
        <v>3</v>
      </c>
      <c r="O580" s="110">
        <v>4</v>
      </c>
      <c r="P580" s="39">
        <v>3</v>
      </c>
      <c r="Q580" s="110">
        <v>15</v>
      </c>
      <c r="R580" s="39">
        <v>16</v>
      </c>
      <c r="S580" s="27">
        <f t="shared" si="40"/>
        <v>15.5</v>
      </c>
      <c r="T580" s="28">
        <f t="shared" si="41"/>
        <v>1</v>
      </c>
      <c r="U580">
        <f t="shared" si="42"/>
        <v>0.70710678118654757</v>
      </c>
      <c r="W580" s="149">
        <v>15.5</v>
      </c>
    </row>
    <row r="581" spans="1:23" s="91" customFormat="1" ht="182">
      <c r="A581" s="109" t="s">
        <v>1516</v>
      </c>
      <c r="B581" s="109" t="s">
        <v>1517</v>
      </c>
      <c r="C581" s="109" t="s">
        <v>1254</v>
      </c>
      <c r="D581" s="109" t="s">
        <v>30</v>
      </c>
      <c r="E581" s="109" t="s">
        <v>25</v>
      </c>
      <c r="F581" s="109">
        <v>26391217</v>
      </c>
      <c r="G581" s="93"/>
      <c r="H581" s="93"/>
      <c r="I581" s="110">
        <v>1</v>
      </c>
      <c r="J581" s="39">
        <v>3</v>
      </c>
      <c r="K581" s="110">
        <v>2</v>
      </c>
      <c r="L581" s="39">
        <v>2</v>
      </c>
      <c r="M581" s="110">
        <v>5</v>
      </c>
      <c r="N581" s="39">
        <v>4</v>
      </c>
      <c r="O581" s="110">
        <v>5</v>
      </c>
      <c r="P581" s="39">
        <v>3</v>
      </c>
      <c r="Q581" s="110">
        <v>13</v>
      </c>
      <c r="R581" s="9">
        <v>12</v>
      </c>
      <c r="S581" s="27">
        <f t="shared" si="40"/>
        <v>12.5</v>
      </c>
      <c r="T581" s="28">
        <f t="shared" si="41"/>
        <v>1</v>
      </c>
      <c r="U581">
        <f t="shared" si="42"/>
        <v>0.70710678118654757</v>
      </c>
      <c r="W581" s="149">
        <v>12.5</v>
      </c>
    </row>
    <row r="582" spans="1:23" s="91" customFormat="1" ht="126">
      <c r="A582" s="109" t="s">
        <v>1518</v>
      </c>
      <c r="B582" s="109" t="s">
        <v>1519</v>
      </c>
      <c r="C582" s="109" t="s">
        <v>43</v>
      </c>
      <c r="D582" s="109" t="s">
        <v>24</v>
      </c>
      <c r="E582" s="109" t="s">
        <v>25</v>
      </c>
      <c r="F582" s="109">
        <v>26379030</v>
      </c>
      <c r="G582" s="93"/>
      <c r="H582" s="93"/>
      <c r="I582" s="110">
        <v>3</v>
      </c>
      <c r="J582" s="39">
        <v>4</v>
      </c>
      <c r="K582" s="110">
        <v>5</v>
      </c>
      <c r="L582" s="39">
        <v>5</v>
      </c>
      <c r="M582" s="110">
        <v>3</v>
      </c>
      <c r="N582" s="39">
        <v>3</v>
      </c>
      <c r="O582" s="110">
        <v>2</v>
      </c>
      <c r="P582" s="39">
        <v>3</v>
      </c>
      <c r="Q582" s="110">
        <v>13</v>
      </c>
      <c r="R582" s="9">
        <v>15</v>
      </c>
      <c r="S582" s="27">
        <f t="shared" si="40"/>
        <v>14</v>
      </c>
      <c r="T582" s="28">
        <f t="shared" si="41"/>
        <v>2</v>
      </c>
      <c r="U582">
        <f t="shared" si="42"/>
        <v>1.4142135623730951</v>
      </c>
      <c r="W582" s="149">
        <v>14</v>
      </c>
    </row>
    <row r="583" spans="1:23" s="91" customFormat="1" ht="319">
      <c r="A583" s="109" t="s">
        <v>1520</v>
      </c>
      <c r="B583" s="109" t="s">
        <v>1521</v>
      </c>
      <c r="C583" s="109" t="s">
        <v>1522</v>
      </c>
      <c r="D583" s="109" t="s">
        <v>30</v>
      </c>
      <c r="E583" s="109" t="s">
        <v>25</v>
      </c>
      <c r="F583" s="109">
        <v>26373400</v>
      </c>
      <c r="G583" s="93"/>
      <c r="H583" s="93"/>
      <c r="I583" s="110">
        <v>3</v>
      </c>
      <c r="J583" s="39">
        <v>3</v>
      </c>
      <c r="K583" s="110">
        <v>5</v>
      </c>
      <c r="L583" s="39">
        <v>5</v>
      </c>
      <c r="M583" s="110">
        <v>4</v>
      </c>
      <c r="N583" s="39">
        <v>3</v>
      </c>
      <c r="O583" s="110">
        <v>3</v>
      </c>
      <c r="P583" s="39">
        <v>4</v>
      </c>
      <c r="Q583" s="110">
        <v>15</v>
      </c>
      <c r="R583" s="9">
        <v>15</v>
      </c>
      <c r="S583" s="27">
        <f t="shared" si="40"/>
        <v>15</v>
      </c>
      <c r="T583" s="28">
        <f t="shared" si="41"/>
        <v>0</v>
      </c>
      <c r="U583">
        <f t="shared" si="42"/>
        <v>0</v>
      </c>
      <c r="W583" s="149">
        <v>15</v>
      </c>
    </row>
    <row r="584" spans="1:23" s="91" customFormat="1" ht="98">
      <c r="A584" s="109" t="s">
        <v>1523</v>
      </c>
      <c r="B584" s="109" t="s">
        <v>1524</v>
      </c>
      <c r="C584" s="109" t="s">
        <v>1238</v>
      </c>
      <c r="D584" s="109" t="s">
        <v>30</v>
      </c>
      <c r="E584" s="109" t="s">
        <v>25</v>
      </c>
      <c r="F584" s="109">
        <v>26391947</v>
      </c>
      <c r="G584" s="93"/>
      <c r="H584" s="93"/>
      <c r="I584" s="110">
        <v>2</v>
      </c>
      <c r="J584" s="39">
        <v>3</v>
      </c>
      <c r="K584" s="110">
        <v>5</v>
      </c>
      <c r="L584" s="39">
        <v>5</v>
      </c>
      <c r="M584" s="110">
        <v>1</v>
      </c>
      <c r="N584" s="39">
        <v>5</v>
      </c>
      <c r="O584" s="110">
        <v>1</v>
      </c>
      <c r="P584" s="39">
        <v>1</v>
      </c>
      <c r="Q584" s="110">
        <v>9</v>
      </c>
      <c r="R584" s="9">
        <v>14</v>
      </c>
      <c r="S584" s="27">
        <f t="shared" si="40"/>
        <v>11.5</v>
      </c>
      <c r="T584" s="28">
        <f t="shared" si="41"/>
        <v>5</v>
      </c>
      <c r="U584">
        <f t="shared" si="42"/>
        <v>3.5355339059327378</v>
      </c>
      <c r="W584" s="149">
        <v>11.5</v>
      </c>
    </row>
    <row r="585" spans="1:23" s="91" customFormat="1" ht="306">
      <c r="A585" s="109" t="s">
        <v>1525</v>
      </c>
      <c r="B585" s="109" t="s">
        <v>1526</v>
      </c>
      <c r="C585" s="109" t="s">
        <v>61</v>
      </c>
      <c r="D585" s="109" t="s">
        <v>24</v>
      </c>
      <c r="E585" s="109" t="s">
        <v>25</v>
      </c>
      <c r="F585" s="109">
        <v>26384779</v>
      </c>
      <c r="G585" s="93"/>
      <c r="H585" s="93"/>
      <c r="I585" s="110">
        <v>2</v>
      </c>
      <c r="J585" s="39">
        <v>3</v>
      </c>
      <c r="K585" s="110">
        <v>5</v>
      </c>
      <c r="L585" s="39">
        <v>5</v>
      </c>
      <c r="M585" s="110">
        <v>3</v>
      </c>
      <c r="N585" s="39">
        <v>3</v>
      </c>
      <c r="O585" s="110">
        <v>1</v>
      </c>
      <c r="P585" s="39">
        <v>1</v>
      </c>
      <c r="Q585" s="110">
        <v>11</v>
      </c>
      <c r="R585" s="9">
        <v>12</v>
      </c>
      <c r="S585" s="27">
        <f t="shared" si="40"/>
        <v>11.5</v>
      </c>
      <c r="T585" s="28">
        <f t="shared" si="41"/>
        <v>1</v>
      </c>
      <c r="U585">
        <f t="shared" si="42"/>
        <v>0.70710678118654757</v>
      </c>
      <c r="W585" s="149">
        <v>11.5</v>
      </c>
    </row>
    <row r="586" spans="1:23" s="91" customFormat="1" ht="280">
      <c r="A586" s="109" t="s">
        <v>1527</v>
      </c>
      <c r="B586" s="109" t="s">
        <v>1528</v>
      </c>
      <c r="C586" s="109" t="s">
        <v>1254</v>
      </c>
      <c r="D586" s="109" t="s">
        <v>24</v>
      </c>
      <c r="E586" s="109" t="s">
        <v>25</v>
      </c>
      <c r="F586" s="109">
        <v>26390820</v>
      </c>
      <c r="G586" s="93"/>
      <c r="H586" s="93"/>
      <c r="I586" s="110">
        <v>3</v>
      </c>
      <c r="J586" s="39">
        <v>3</v>
      </c>
      <c r="K586" s="110">
        <v>2</v>
      </c>
      <c r="L586" s="39">
        <v>1</v>
      </c>
      <c r="M586" s="110">
        <v>5</v>
      </c>
      <c r="N586" s="39">
        <v>5</v>
      </c>
      <c r="O586" s="110">
        <v>4</v>
      </c>
      <c r="P586" s="39">
        <v>4</v>
      </c>
      <c r="Q586" s="110">
        <v>14</v>
      </c>
      <c r="R586" s="39">
        <v>13</v>
      </c>
      <c r="S586" s="27">
        <f t="shared" si="40"/>
        <v>13.5</v>
      </c>
      <c r="T586" s="28">
        <f t="shared" si="41"/>
        <v>1</v>
      </c>
      <c r="U586">
        <f t="shared" si="42"/>
        <v>0.70710678118654757</v>
      </c>
      <c r="W586" s="149">
        <v>13.5</v>
      </c>
    </row>
    <row r="587" spans="1:23" s="91" customFormat="1" ht="126">
      <c r="A587" s="109" t="s">
        <v>1529</v>
      </c>
      <c r="B587" s="109" t="s">
        <v>1530</v>
      </c>
      <c r="C587" s="109" t="s">
        <v>1531</v>
      </c>
      <c r="D587" s="109" t="s">
        <v>24</v>
      </c>
      <c r="E587" s="109" t="s">
        <v>25</v>
      </c>
      <c r="F587" s="109">
        <v>26377162</v>
      </c>
      <c r="G587" s="93"/>
      <c r="H587" s="93"/>
      <c r="I587" s="110">
        <v>3</v>
      </c>
      <c r="J587" s="43">
        <v>3</v>
      </c>
      <c r="K587" s="110">
        <v>4</v>
      </c>
      <c r="L587" s="39">
        <v>5</v>
      </c>
      <c r="M587" s="110">
        <v>5</v>
      </c>
      <c r="N587" s="39">
        <v>5</v>
      </c>
      <c r="O587" s="110">
        <v>5</v>
      </c>
      <c r="P587" s="39">
        <v>1</v>
      </c>
      <c r="Q587" s="110">
        <v>17</v>
      </c>
      <c r="R587" s="9">
        <v>14</v>
      </c>
      <c r="S587" s="27">
        <f t="shared" si="40"/>
        <v>15.5</v>
      </c>
      <c r="T587" s="28">
        <f t="shared" si="41"/>
        <v>3</v>
      </c>
      <c r="U587">
        <f t="shared" si="42"/>
        <v>2.1213203435596424</v>
      </c>
      <c r="W587" s="149">
        <v>15.5</v>
      </c>
    </row>
    <row r="588" spans="1:23" s="91" customFormat="1" ht="224">
      <c r="A588" s="109" t="s">
        <v>1532</v>
      </c>
      <c r="B588" s="109" t="s">
        <v>1533</v>
      </c>
      <c r="C588" s="109" t="s">
        <v>53</v>
      </c>
      <c r="D588" s="109" t="s">
        <v>29</v>
      </c>
      <c r="E588" s="109" t="s">
        <v>25</v>
      </c>
      <c r="F588" s="109">
        <v>26391966</v>
      </c>
      <c r="G588" s="93"/>
      <c r="H588" s="93"/>
      <c r="I588" s="110">
        <v>3</v>
      </c>
      <c r="J588" s="39">
        <v>3</v>
      </c>
      <c r="K588" s="110">
        <v>5</v>
      </c>
      <c r="L588" s="39">
        <v>4</v>
      </c>
      <c r="M588" s="110">
        <v>2</v>
      </c>
      <c r="N588" s="39">
        <v>2</v>
      </c>
      <c r="O588" s="110">
        <v>1</v>
      </c>
      <c r="P588" s="39">
        <v>1</v>
      </c>
      <c r="Q588" s="110">
        <v>11</v>
      </c>
      <c r="R588" s="9">
        <v>10</v>
      </c>
      <c r="S588" s="27">
        <f t="shared" si="40"/>
        <v>10.5</v>
      </c>
      <c r="T588" s="28">
        <f t="shared" si="41"/>
        <v>1</v>
      </c>
      <c r="U588">
        <f t="shared" si="42"/>
        <v>0.70710678118654757</v>
      </c>
      <c r="W588" s="149">
        <v>10.5</v>
      </c>
    </row>
    <row r="589" spans="1:23" s="91" customFormat="1" ht="210">
      <c r="A589" s="109" t="s">
        <v>1534</v>
      </c>
      <c r="B589" s="109" t="s">
        <v>1535</v>
      </c>
      <c r="C589" s="109" t="s">
        <v>1536</v>
      </c>
      <c r="D589" s="109" t="s">
        <v>24</v>
      </c>
      <c r="E589" s="109" t="s">
        <v>25</v>
      </c>
      <c r="F589" s="109">
        <v>26388296</v>
      </c>
      <c r="G589" s="93"/>
      <c r="H589" s="93"/>
      <c r="I589" s="110">
        <v>3</v>
      </c>
      <c r="J589" s="39">
        <v>5</v>
      </c>
      <c r="K589" s="110">
        <v>5</v>
      </c>
      <c r="L589" s="39">
        <v>5</v>
      </c>
      <c r="M589" s="110">
        <v>3</v>
      </c>
      <c r="N589" s="39">
        <v>3</v>
      </c>
      <c r="O589" s="110">
        <v>4</v>
      </c>
      <c r="P589" s="39">
        <v>4</v>
      </c>
      <c r="Q589" s="110">
        <v>15</v>
      </c>
      <c r="R589" s="9">
        <v>17</v>
      </c>
      <c r="S589" s="27">
        <f t="shared" si="40"/>
        <v>16</v>
      </c>
      <c r="T589" s="28">
        <f t="shared" si="41"/>
        <v>2</v>
      </c>
      <c r="U589">
        <f t="shared" si="42"/>
        <v>1.4142135623730951</v>
      </c>
      <c r="W589" s="149">
        <v>16</v>
      </c>
    </row>
    <row r="590" spans="1:23" s="91" customFormat="1" ht="280">
      <c r="A590" s="109" t="s">
        <v>1537</v>
      </c>
      <c r="B590" s="109" t="s">
        <v>1538</v>
      </c>
      <c r="C590" s="109" t="s">
        <v>43</v>
      </c>
      <c r="D590" s="109" t="s">
        <v>24</v>
      </c>
      <c r="E590" s="109" t="s">
        <v>25</v>
      </c>
      <c r="F590" s="109">
        <v>26393933</v>
      </c>
      <c r="G590" s="93"/>
      <c r="H590" s="93"/>
      <c r="I590" s="110">
        <v>2</v>
      </c>
      <c r="J590" s="39">
        <v>5</v>
      </c>
      <c r="K590" s="110">
        <v>5</v>
      </c>
      <c r="L590" s="39">
        <v>5</v>
      </c>
      <c r="M590" s="110">
        <v>3</v>
      </c>
      <c r="N590" s="39">
        <v>3</v>
      </c>
      <c r="O590" s="110">
        <v>3</v>
      </c>
      <c r="P590" s="39">
        <v>4</v>
      </c>
      <c r="Q590" s="110">
        <v>13</v>
      </c>
      <c r="R590" s="9">
        <v>17</v>
      </c>
      <c r="S590" s="27">
        <f t="shared" si="40"/>
        <v>15</v>
      </c>
      <c r="T590" s="28">
        <f t="shared" si="41"/>
        <v>4</v>
      </c>
      <c r="U590">
        <f t="shared" si="42"/>
        <v>2.8284271247461903</v>
      </c>
      <c r="W590" s="149">
        <v>15</v>
      </c>
    </row>
    <row r="591" spans="1:23" s="91" customFormat="1" ht="252">
      <c r="A591" s="109" t="s">
        <v>1539</v>
      </c>
      <c r="B591" s="109" t="s">
        <v>1540</v>
      </c>
      <c r="C591" s="109" t="s">
        <v>1541</v>
      </c>
      <c r="D591" s="109" t="s">
        <v>24</v>
      </c>
      <c r="E591" s="109" t="s">
        <v>25</v>
      </c>
      <c r="F591" s="109">
        <v>26376745</v>
      </c>
      <c r="G591" s="93"/>
      <c r="H591" s="93"/>
      <c r="I591" s="110">
        <v>3</v>
      </c>
      <c r="J591" s="39">
        <v>3</v>
      </c>
      <c r="K591" s="110">
        <v>5</v>
      </c>
      <c r="L591" s="39">
        <v>5</v>
      </c>
      <c r="M591" s="110">
        <v>3</v>
      </c>
      <c r="N591" s="39">
        <v>3</v>
      </c>
      <c r="O591" s="110">
        <v>3</v>
      </c>
      <c r="P591" s="39">
        <v>1</v>
      </c>
      <c r="Q591" s="110">
        <v>14</v>
      </c>
      <c r="R591" s="9">
        <v>12</v>
      </c>
      <c r="S591" s="27">
        <f t="shared" si="40"/>
        <v>13</v>
      </c>
      <c r="T591" s="28">
        <f t="shared" si="41"/>
        <v>2</v>
      </c>
      <c r="U591">
        <f t="shared" si="42"/>
        <v>1.4142135623730951</v>
      </c>
      <c r="W591" s="149">
        <v>13</v>
      </c>
    </row>
    <row r="592" spans="1:23" s="91" customFormat="1" ht="293">
      <c r="A592" s="109" t="s">
        <v>1542</v>
      </c>
      <c r="B592" s="109" t="s">
        <v>1543</v>
      </c>
      <c r="C592" s="109" t="s">
        <v>349</v>
      </c>
      <c r="D592" s="109" t="s">
        <v>24</v>
      </c>
      <c r="E592" s="109" t="s">
        <v>25</v>
      </c>
      <c r="F592" s="109">
        <v>26369284</v>
      </c>
      <c r="G592" s="93"/>
      <c r="H592" s="93"/>
      <c r="I592" s="110">
        <v>5</v>
      </c>
      <c r="J592" s="39">
        <v>5</v>
      </c>
      <c r="K592" s="110">
        <v>5</v>
      </c>
      <c r="L592" s="39">
        <v>5</v>
      </c>
      <c r="M592" s="110">
        <v>5</v>
      </c>
      <c r="N592" s="39">
        <v>3</v>
      </c>
      <c r="O592" s="110">
        <v>5</v>
      </c>
      <c r="P592" s="39">
        <v>5</v>
      </c>
      <c r="Q592" s="110">
        <v>20</v>
      </c>
      <c r="R592" s="9">
        <v>18</v>
      </c>
      <c r="S592" s="27">
        <f t="shared" si="40"/>
        <v>19</v>
      </c>
      <c r="T592" s="28">
        <f t="shared" si="41"/>
        <v>2</v>
      </c>
      <c r="U592">
        <f t="shared" si="42"/>
        <v>1.4142135623730951</v>
      </c>
      <c r="W592" s="149">
        <v>19</v>
      </c>
    </row>
    <row r="593" spans="1:23" s="91" customFormat="1" ht="238">
      <c r="A593" s="109" t="s">
        <v>1544</v>
      </c>
      <c r="B593" s="109" t="s">
        <v>1545</v>
      </c>
      <c r="C593" s="109" t="s">
        <v>292</v>
      </c>
      <c r="D593" s="109" t="s">
        <v>29</v>
      </c>
      <c r="E593" s="109" t="s">
        <v>25</v>
      </c>
      <c r="F593" s="109">
        <v>26379767</v>
      </c>
      <c r="G593" s="93"/>
      <c r="H593" s="93"/>
      <c r="I593" s="110">
        <v>3</v>
      </c>
      <c r="J593" s="39">
        <v>3</v>
      </c>
      <c r="K593" s="110">
        <v>5</v>
      </c>
      <c r="L593" s="39">
        <v>5</v>
      </c>
      <c r="M593" s="110">
        <v>5</v>
      </c>
      <c r="N593" s="39">
        <v>5</v>
      </c>
      <c r="O593" s="110">
        <v>2</v>
      </c>
      <c r="P593" s="39">
        <v>1</v>
      </c>
      <c r="Q593" s="110">
        <v>15</v>
      </c>
      <c r="R593" s="9">
        <v>14</v>
      </c>
      <c r="S593" s="27">
        <f t="shared" si="40"/>
        <v>14.5</v>
      </c>
      <c r="T593" s="28">
        <f t="shared" si="41"/>
        <v>1</v>
      </c>
      <c r="U593">
        <f t="shared" si="42"/>
        <v>0.70710678118654757</v>
      </c>
      <c r="W593" s="149">
        <v>14.5</v>
      </c>
    </row>
    <row r="594" spans="1:23" s="91" customFormat="1" ht="210">
      <c r="A594" s="109" t="s">
        <v>1546</v>
      </c>
      <c r="B594" s="109" t="s">
        <v>1547</v>
      </c>
      <c r="C594" s="109" t="s">
        <v>1548</v>
      </c>
      <c r="D594" s="109" t="s">
        <v>24</v>
      </c>
      <c r="E594" s="109" t="s">
        <v>25</v>
      </c>
      <c r="F594" s="109">
        <v>26391225</v>
      </c>
      <c r="G594" s="93"/>
      <c r="H594" s="93"/>
      <c r="I594" s="110">
        <v>3</v>
      </c>
      <c r="J594" s="39">
        <v>5</v>
      </c>
      <c r="K594" s="110">
        <v>4</v>
      </c>
      <c r="L594" s="39">
        <v>5</v>
      </c>
      <c r="M594" s="110">
        <v>2</v>
      </c>
      <c r="N594" s="39">
        <v>3</v>
      </c>
      <c r="O594" s="110">
        <v>3</v>
      </c>
      <c r="P594" s="39">
        <v>1</v>
      </c>
      <c r="Q594" s="110">
        <v>12</v>
      </c>
      <c r="R594" s="9">
        <v>14</v>
      </c>
      <c r="S594" s="27">
        <f t="shared" si="40"/>
        <v>13</v>
      </c>
      <c r="T594" s="28">
        <f t="shared" si="41"/>
        <v>2</v>
      </c>
      <c r="U594">
        <f t="shared" si="42"/>
        <v>1.4142135623730951</v>
      </c>
      <c r="W594" s="149">
        <v>13</v>
      </c>
    </row>
    <row r="595" spans="1:23" s="91" customFormat="1" ht="224">
      <c r="A595" s="109" t="s">
        <v>1549</v>
      </c>
      <c r="B595" s="109" t="s">
        <v>1550</v>
      </c>
      <c r="C595" s="109" t="s">
        <v>934</v>
      </c>
      <c r="D595" s="109" t="s">
        <v>24</v>
      </c>
      <c r="E595" s="109" t="s">
        <v>25</v>
      </c>
      <c r="F595" s="109">
        <v>26373923</v>
      </c>
      <c r="G595" s="93"/>
      <c r="H595" s="93"/>
      <c r="I595" s="110">
        <v>3</v>
      </c>
      <c r="J595" s="39">
        <v>5</v>
      </c>
      <c r="K595" s="110">
        <v>5</v>
      </c>
      <c r="L595" s="39">
        <v>5</v>
      </c>
      <c r="M595" s="110">
        <v>5</v>
      </c>
      <c r="N595" s="39">
        <v>5</v>
      </c>
      <c r="O595" s="110">
        <v>3</v>
      </c>
      <c r="P595" s="39">
        <v>4</v>
      </c>
      <c r="Q595" s="110">
        <v>16</v>
      </c>
      <c r="R595" s="9">
        <v>19</v>
      </c>
      <c r="S595" s="27">
        <f t="shared" si="40"/>
        <v>17.5</v>
      </c>
      <c r="T595" s="28">
        <f t="shared" si="41"/>
        <v>3</v>
      </c>
      <c r="U595">
        <f t="shared" si="42"/>
        <v>2.1213203435596424</v>
      </c>
      <c r="W595" s="149">
        <v>17.5</v>
      </c>
    </row>
    <row r="596" spans="1:23" s="9" customFormat="1" ht="75">
      <c r="A596" s="50" t="s">
        <v>1551</v>
      </c>
      <c r="B596" s="37" t="s">
        <v>1552</v>
      </c>
      <c r="C596" s="50" t="s">
        <v>1553</v>
      </c>
      <c r="D596" s="50" t="s">
        <v>24</v>
      </c>
      <c r="E596" s="50" t="s">
        <v>28</v>
      </c>
      <c r="F596" s="150">
        <v>26351768</v>
      </c>
      <c r="G596" s="38">
        <v>5</v>
      </c>
      <c r="H596" s="39">
        <v>5</v>
      </c>
      <c r="I596" s="38">
        <v>0</v>
      </c>
      <c r="J596" s="39">
        <v>0</v>
      </c>
      <c r="K596" s="40"/>
      <c r="L596" s="40"/>
      <c r="M596" s="38">
        <v>5</v>
      </c>
      <c r="N596" s="39">
        <v>5</v>
      </c>
      <c r="O596" s="38">
        <v>4</v>
      </c>
      <c r="P596" s="39">
        <v>3</v>
      </c>
      <c r="Q596" s="38">
        <v>14</v>
      </c>
      <c r="R596" s="9">
        <v>13</v>
      </c>
      <c r="S596" s="27">
        <f t="shared" si="40"/>
        <v>13.5</v>
      </c>
      <c r="T596" s="28">
        <f t="shared" si="41"/>
        <v>1</v>
      </c>
      <c r="U596">
        <f t="shared" si="42"/>
        <v>0.70710678118654757</v>
      </c>
      <c r="W596" s="39">
        <v>13.5</v>
      </c>
    </row>
    <row r="597" spans="1:23" s="9" customFormat="1" ht="120">
      <c r="A597" s="50" t="s">
        <v>1554</v>
      </c>
      <c r="B597" s="37" t="s">
        <v>1555</v>
      </c>
      <c r="C597" s="50" t="s">
        <v>1556</v>
      </c>
      <c r="D597" s="50" t="s">
        <v>29</v>
      </c>
      <c r="E597" s="50" t="s">
        <v>28</v>
      </c>
      <c r="F597" s="151">
        <v>26359111</v>
      </c>
      <c r="G597" s="38">
        <v>5</v>
      </c>
      <c r="H597" s="39">
        <v>5</v>
      </c>
      <c r="I597" s="41">
        <v>0</v>
      </c>
      <c r="J597" s="39">
        <v>0</v>
      </c>
      <c r="K597" s="40"/>
      <c r="L597" s="40"/>
      <c r="M597" s="38">
        <v>5</v>
      </c>
      <c r="N597" s="39">
        <v>4</v>
      </c>
      <c r="O597" s="38">
        <v>1</v>
      </c>
      <c r="P597" s="39">
        <v>2</v>
      </c>
      <c r="Q597" s="38">
        <v>11</v>
      </c>
      <c r="R597" s="9">
        <v>11</v>
      </c>
      <c r="S597" s="27">
        <f t="shared" si="40"/>
        <v>11</v>
      </c>
      <c r="T597" s="28">
        <f t="shared" si="41"/>
        <v>0</v>
      </c>
      <c r="U597">
        <f t="shared" si="42"/>
        <v>0</v>
      </c>
      <c r="W597" s="39">
        <v>11</v>
      </c>
    </row>
    <row r="598" spans="1:23" s="9" customFormat="1" ht="105">
      <c r="A598" s="50" t="s">
        <v>1557</v>
      </c>
      <c r="B598" s="37" t="s">
        <v>1558</v>
      </c>
      <c r="C598" s="50" t="s">
        <v>1559</v>
      </c>
      <c r="D598" s="50" t="s">
        <v>24</v>
      </c>
      <c r="E598" s="50" t="s">
        <v>28</v>
      </c>
      <c r="F598" s="151">
        <v>26344017</v>
      </c>
      <c r="G598" s="38">
        <v>4</v>
      </c>
      <c r="H598" s="39">
        <v>4</v>
      </c>
      <c r="I598" s="38">
        <v>0</v>
      </c>
      <c r="J598" s="39">
        <v>0</v>
      </c>
      <c r="K598" s="40"/>
      <c r="L598" s="40"/>
      <c r="M598" s="38">
        <v>5</v>
      </c>
      <c r="N598" s="39">
        <v>4</v>
      </c>
      <c r="O598" s="38">
        <v>2</v>
      </c>
      <c r="P598" s="39">
        <v>4</v>
      </c>
      <c r="Q598" s="38">
        <v>11</v>
      </c>
      <c r="R598" s="9">
        <v>12</v>
      </c>
      <c r="S598" s="27">
        <f t="shared" si="40"/>
        <v>11.5</v>
      </c>
      <c r="T598" s="28">
        <f t="shared" si="41"/>
        <v>1</v>
      </c>
      <c r="U598">
        <f t="shared" si="42"/>
        <v>0.70710678118654757</v>
      </c>
      <c r="W598" s="39">
        <v>11.5</v>
      </c>
    </row>
    <row r="599" spans="1:23" s="9" customFormat="1" ht="75">
      <c r="A599" s="50" t="s">
        <v>1560</v>
      </c>
      <c r="B599" s="37" t="s">
        <v>1561</v>
      </c>
      <c r="C599" s="50" t="s">
        <v>1562</v>
      </c>
      <c r="D599" s="50" t="s">
        <v>29</v>
      </c>
      <c r="E599" s="50" t="s">
        <v>28</v>
      </c>
      <c r="F599" s="152">
        <v>25701639</v>
      </c>
      <c r="G599" s="38">
        <v>5</v>
      </c>
      <c r="H599" s="39">
        <v>5</v>
      </c>
      <c r="I599" s="38">
        <v>5</v>
      </c>
      <c r="J599" s="39">
        <v>3</v>
      </c>
      <c r="K599" s="40"/>
      <c r="L599" s="40"/>
      <c r="M599" s="38">
        <v>4</v>
      </c>
      <c r="N599" s="39">
        <v>4</v>
      </c>
      <c r="O599" s="38">
        <v>3</v>
      </c>
      <c r="P599" s="39">
        <v>4</v>
      </c>
      <c r="Q599" s="38">
        <v>17</v>
      </c>
      <c r="R599" s="9">
        <v>16</v>
      </c>
      <c r="S599" s="27">
        <f t="shared" si="40"/>
        <v>16.5</v>
      </c>
      <c r="T599" s="28">
        <f t="shared" si="41"/>
        <v>1</v>
      </c>
      <c r="U599">
        <f t="shared" si="42"/>
        <v>0.70710678118654757</v>
      </c>
      <c r="W599" s="39">
        <v>16.5</v>
      </c>
    </row>
    <row r="600" spans="1:23" s="9" customFormat="1" ht="105">
      <c r="A600" s="50" t="s">
        <v>1563</v>
      </c>
      <c r="B600" s="37" t="s">
        <v>1564</v>
      </c>
      <c r="C600" s="50" t="s">
        <v>1565</v>
      </c>
      <c r="D600" s="50" t="s">
        <v>29</v>
      </c>
      <c r="E600" s="50" t="s">
        <v>28</v>
      </c>
      <c r="F600" s="152">
        <v>26367243</v>
      </c>
      <c r="G600" s="38">
        <v>5</v>
      </c>
      <c r="H600" s="39">
        <v>5</v>
      </c>
      <c r="I600" s="38">
        <v>0</v>
      </c>
      <c r="J600" s="39">
        <v>0</v>
      </c>
      <c r="K600" s="40"/>
      <c r="L600" s="40"/>
      <c r="M600" s="38">
        <v>5</v>
      </c>
      <c r="N600" s="39">
        <v>5</v>
      </c>
      <c r="O600" s="38">
        <v>5</v>
      </c>
      <c r="P600" s="39">
        <v>4</v>
      </c>
      <c r="Q600" s="38">
        <v>15</v>
      </c>
      <c r="R600" s="9">
        <v>14</v>
      </c>
      <c r="S600" s="27">
        <f t="shared" si="40"/>
        <v>14.5</v>
      </c>
      <c r="T600" s="28">
        <f t="shared" si="41"/>
        <v>1</v>
      </c>
      <c r="U600">
        <f t="shared" si="42"/>
        <v>0.70710678118654757</v>
      </c>
      <c r="W600" s="39">
        <v>14.5</v>
      </c>
    </row>
    <row r="601" spans="1:23" s="9" customFormat="1" ht="165">
      <c r="A601" s="50" t="s">
        <v>1566</v>
      </c>
      <c r="B601" s="37" t="s">
        <v>1567</v>
      </c>
      <c r="C601" s="50" t="s">
        <v>89</v>
      </c>
      <c r="D601" s="50" t="s">
        <v>30</v>
      </c>
      <c r="E601" s="50" t="s">
        <v>28</v>
      </c>
      <c r="F601" s="151">
        <v>26362421</v>
      </c>
      <c r="G601" s="38">
        <v>5</v>
      </c>
      <c r="H601" s="39">
        <v>5</v>
      </c>
      <c r="I601" s="38">
        <v>2</v>
      </c>
      <c r="J601" s="39">
        <v>2</v>
      </c>
      <c r="K601" s="40"/>
      <c r="L601" s="40"/>
      <c r="M601" s="38">
        <v>5</v>
      </c>
      <c r="N601" s="39">
        <v>4</v>
      </c>
      <c r="O601" s="38">
        <v>4</v>
      </c>
      <c r="P601" s="39">
        <v>4</v>
      </c>
      <c r="Q601" s="38">
        <v>16</v>
      </c>
      <c r="R601" s="9">
        <v>15</v>
      </c>
      <c r="S601" s="27">
        <f t="shared" si="40"/>
        <v>15.5</v>
      </c>
      <c r="T601" s="28">
        <f t="shared" si="41"/>
        <v>1</v>
      </c>
      <c r="U601">
        <f t="shared" si="42"/>
        <v>0.70710678118654757</v>
      </c>
      <c r="W601" s="39">
        <v>15.5</v>
      </c>
    </row>
    <row r="602" spans="1:23" s="39" customFormat="1" ht="195">
      <c r="A602" s="52" t="s">
        <v>1568</v>
      </c>
      <c r="B602" s="42" t="s">
        <v>1569</v>
      </c>
      <c r="C602" s="52" t="s">
        <v>48</v>
      </c>
      <c r="D602" s="52" t="s">
        <v>29</v>
      </c>
      <c r="E602" s="50" t="s">
        <v>28</v>
      </c>
      <c r="F602" s="151">
        <v>26360970</v>
      </c>
      <c r="G602" s="38">
        <v>5</v>
      </c>
      <c r="H602" s="39">
        <v>5</v>
      </c>
      <c r="I602" s="38">
        <v>5</v>
      </c>
      <c r="J602" s="39">
        <v>3</v>
      </c>
      <c r="K602" s="40"/>
      <c r="L602" s="40"/>
      <c r="M602" s="38">
        <v>5</v>
      </c>
      <c r="N602" s="39">
        <v>4</v>
      </c>
      <c r="O602" s="38">
        <v>1</v>
      </c>
      <c r="P602" s="39">
        <v>4</v>
      </c>
      <c r="Q602" s="38">
        <v>16</v>
      </c>
      <c r="R602" s="39">
        <v>16</v>
      </c>
      <c r="S602" s="27">
        <f t="shared" si="40"/>
        <v>16</v>
      </c>
      <c r="T602" s="28">
        <f t="shared" si="41"/>
        <v>0</v>
      </c>
      <c r="U602">
        <f t="shared" si="42"/>
        <v>0</v>
      </c>
      <c r="W602" s="39">
        <v>16</v>
      </c>
    </row>
    <row r="603" spans="1:23" s="9" customFormat="1" ht="135">
      <c r="A603" s="50" t="s">
        <v>1570</v>
      </c>
      <c r="B603" s="37" t="s">
        <v>1571</v>
      </c>
      <c r="C603" s="50" t="s">
        <v>1572</v>
      </c>
      <c r="D603" s="50" t="s">
        <v>24</v>
      </c>
      <c r="E603" s="50" t="s">
        <v>28</v>
      </c>
      <c r="F603" s="151">
        <v>26358250</v>
      </c>
      <c r="G603" s="38">
        <v>5</v>
      </c>
      <c r="H603" s="39">
        <v>5</v>
      </c>
      <c r="I603" s="38">
        <v>3</v>
      </c>
      <c r="J603" s="43">
        <v>3</v>
      </c>
      <c r="K603" s="40"/>
      <c r="L603" s="40"/>
      <c r="M603" s="38">
        <v>5</v>
      </c>
      <c r="N603" s="39">
        <v>4</v>
      </c>
      <c r="O603" s="38">
        <v>1</v>
      </c>
      <c r="P603" s="39">
        <v>3</v>
      </c>
      <c r="Q603" s="38">
        <v>14</v>
      </c>
      <c r="R603" s="9">
        <v>15</v>
      </c>
      <c r="S603" s="27">
        <f t="shared" si="40"/>
        <v>14.5</v>
      </c>
      <c r="T603" s="28">
        <f t="shared" si="41"/>
        <v>1</v>
      </c>
      <c r="U603">
        <f t="shared" si="42"/>
        <v>0.70710678118654757</v>
      </c>
      <c r="W603" s="39">
        <v>14.5</v>
      </c>
    </row>
    <row r="604" spans="1:23" s="9" customFormat="1">
      <c r="A604" s="50" t="s">
        <v>1573</v>
      </c>
      <c r="B604" s="50" t="s">
        <v>1574</v>
      </c>
      <c r="C604" s="50" t="s">
        <v>1575</v>
      </c>
      <c r="D604" s="50" t="s">
        <v>30</v>
      </c>
      <c r="E604" s="50" t="s">
        <v>28</v>
      </c>
      <c r="F604" s="153">
        <v>26389632</v>
      </c>
      <c r="G604" s="38">
        <v>5</v>
      </c>
      <c r="H604" s="39">
        <v>5</v>
      </c>
      <c r="I604" s="38">
        <v>0</v>
      </c>
      <c r="J604" s="42">
        <v>0</v>
      </c>
      <c r="K604" s="40"/>
      <c r="L604" s="40"/>
      <c r="M604" s="38">
        <v>4</v>
      </c>
      <c r="N604" s="42">
        <v>5</v>
      </c>
      <c r="O604" s="38">
        <v>3</v>
      </c>
      <c r="P604" s="42">
        <v>2</v>
      </c>
      <c r="Q604" s="38">
        <v>12</v>
      </c>
      <c r="R604" s="42">
        <v>12</v>
      </c>
      <c r="S604" s="27">
        <f t="shared" si="40"/>
        <v>12</v>
      </c>
      <c r="T604" s="28">
        <f t="shared" si="41"/>
        <v>0</v>
      </c>
      <c r="U604">
        <f t="shared" si="42"/>
        <v>0</v>
      </c>
      <c r="W604" s="39">
        <v>12</v>
      </c>
    </row>
    <row r="605" spans="1:23" s="9" customFormat="1">
      <c r="A605" s="50" t="s">
        <v>1576</v>
      </c>
      <c r="B605" s="50" t="s">
        <v>1577</v>
      </c>
      <c r="C605" s="50" t="s">
        <v>32</v>
      </c>
      <c r="D605" s="50" t="s">
        <v>24</v>
      </c>
      <c r="E605" s="50" t="s">
        <v>28</v>
      </c>
      <c r="F605" s="153">
        <v>26368568</v>
      </c>
      <c r="G605" s="38">
        <v>5</v>
      </c>
      <c r="H605" s="39">
        <v>5</v>
      </c>
      <c r="I605" s="38">
        <v>3</v>
      </c>
      <c r="J605" s="39">
        <v>3</v>
      </c>
      <c r="K605" s="40"/>
      <c r="L605" s="40"/>
      <c r="M605" s="38">
        <v>4</v>
      </c>
      <c r="N605" s="39">
        <v>5</v>
      </c>
      <c r="O605" s="38">
        <v>3</v>
      </c>
      <c r="P605" s="39">
        <v>1</v>
      </c>
      <c r="Q605" s="38">
        <v>15</v>
      </c>
      <c r="R605" s="9">
        <v>14</v>
      </c>
      <c r="S605" s="27">
        <f t="shared" si="40"/>
        <v>14.5</v>
      </c>
      <c r="T605" s="28">
        <f t="shared" si="41"/>
        <v>1</v>
      </c>
      <c r="U605">
        <f t="shared" si="42"/>
        <v>0.70710678118654757</v>
      </c>
      <c r="W605" s="39">
        <v>14.5</v>
      </c>
    </row>
    <row r="606" spans="1:23" s="9" customFormat="1">
      <c r="A606" s="50" t="s">
        <v>1578</v>
      </c>
      <c r="B606" s="50" t="s">
        <v>1579</v>
      </c>
      <c r="C606" s="50" t="s">
        <v>1580</v>
      </c>
      <c r="D606" s="50" t="s">
        <v>29</v>
      </c>
      <c r="E606" s="50" t="s">
        <v>28</v>
      </c>
      <c r="F606" s="153">
        <v>26381238</v>
      </c>
      <c r="G606" s="38">
        <v>4</v>
      </c>
      <c r="H606" s="39">
        <v>5</v>
      </c>
      <c r="I606" s="38">
        <v>0</v>
      </c>
      <c r="J606" s="39">
        <v>0</v>
      </c>
      <c r="K606" s="40"/>
      <c r="L606" s="40"/>
      <c r="M606" s="38">
        <v>4</v>
      </c>
      <c r="N606" s="39">
        <v>5</v>
      </c>
      <c r="O606" s="38">
        <v>2</v>
      </c>
      <c r="P606" s="39">
        <v>3</v>
      </c>
      <c r="Q606" s="38">
        <v>10</v>
      </c>
      <c r="R606" s="9">
        <v>13</v>
      </c>
      <c r="S606" s="27">
        <f t="shared" si="40"/>
        <v>11.5</v>
      </c>
      <c r="T606" s="28">
        <f t="shared" si="41"/>
        <v>3</v>
      </c>
      <c r="U606">
        <f t="shared" si="42"/>
        <v>2.1213203435596424</v>
      </c>
      <c r="W606" s="39">
        <v>11.5</v>
      </c>
    </row>
    <row r="607" spans="1:23" s="9" customFormat="1">
      <c r="A607" s="154" t="s">
        <v>1581</v>
      </c>
      <c r="B607" s="50" t="s">
        <v>1582</v>
      </c>
      <c r="C607" s="50" t="s">
        <v>292</v>
      </c>
      <c r="D607" s="50" t="s">
        <v>29</v>
      </c>
      <c r="E607" s="50" t="s">
        <v>28</v>
      </c>
      <c r="F607" s="153">
        <v>26380580</v>
      </c>
      <c r="G607" s="45">
        <v>5</v>
      </c>
      <c r="H607" s="39">
        <v>5</v>
      </c>
      <c r="I607" s="45">
        <v>0</v>
      </c>
      <c r="J607" s="39">
        <v>0</v>
      </c>
      <c r="K607" s="44"/>
      <c r="L607" s="40"/>
      <c r="M607" s="45">
        <v>4</v>
      </c>
      <c r="N607" s="39">
        <v>5</v>
      </c>
      <c r="O607" s="45">
        <v>0</v>
      </c>
      <c r="P607" s="39">
        <v>2</v>
      </c>
      <c r="Q607" s="38">
        <v>9</v>
      </c>
      <c r="R607" s="9">
        <v>12</v>
      </c>
      <c r="S607" s="27">
        <f t="shared" si="40"/>
        <v>10.5</v>
      </c>
      <c r="T607" s="28">
        <f t="shared" si="41"/>
        <v>3</v>
      </c>
      <c r="U607">
        <f t="shared" si="42"/>
        <v>2.1213203435596424</v>
      </c>
      <c r="W607" s="39">
        <v>10.5</v>
      </c>
    </row>
    <row r="608" spans="1:23" s="9" customFormat="1">
      <c r="A608" s="155" t="s">
        <v>1583</v>
      </c>
      <c r="B608" s="52" t="s">
        <v>1584</v>
      </c>
      <c r="C608" s="52" t="s">
        <v>1585</v>
      </c>
      <c r="D608" s="52" t="s">
        <v>29</v>
      </c>
      <c r="E608" s="50" t="s">
        <v>28</v>
      </c>
      <c r="F608" s="153">
        <v>26392623</v>
      </c>
      <c r="G608" s="38">
        <v>5</v>
      </c>
      <c r="H608" s="39">
        <v>5</v>
      </c>
      <c r="I608" s="38">
        <v>0</v>
      </c>
      <c r="J608" s="39">
        <v>0</v>
      </c>
      <c r="K608" s="40"/>
      <c r="L608" s="40"/>
      <c r="M608" s="38">
        <v>2</v>
      </c>
      <c r="N608" s="39">
        <v>3</v>
      </c>
      <c r="O608" s="38">
        <v>0</v>
      </c>
      <c r="P608" s="39">
        <v>4</v>
      </c>
      <c r="Q608" s="38">
        <v>7</v>
      </c>
      <c r="R608" s="9">
        <v>12</v>
      </c>
      <c r="S608" s="27">
        <f t="shared" si="40"/>
        <v>9.5</v>
      </c>
      <c r="T608" s="28">
        <f t="shared" si="41"/>
        <v>5</v>
      </c>
      <c r="U608">
        <f t="shared" si="42"/>
        <v>3.5355339059327378</v>
      </c>
      <c r="W608" s="39">
        <v>9.5</v>
      </c>
    </row>
    <row r="609" spans="1:23" s="9" customFormat="1">
      <c r="A609" s="50" t="s">
        <v>1586</v>
      </c>
      <c r="B609" s="50" t="s">
        <v>1587</v>
      </c>
      <c r="C609" s="50" t="s">
        <v>173</v>
      </c>
      <c r="D609" s="50" t="s">
        <v>30</v>
      </c>
      <c r="E609" s="50" t="s">
        <v>28</v>
      </c>
      <c r="F609" s="153">
        <v>26374798</v>
      </c>
      <c r="G609" s="38">
        <v>5</v>
      </c>
      <c r="H609" s="39">
        <v>5</v>
      </c>
      <c r="I609" s="38">
        <v>0</v>
      </c>
      <c r="J609" s="39">
        <v>0</v>
      </c>
      <c r="K609" s="40"/>
      <c r="L609" s="40"/>
      <c r="M609" s="38">
        <v>4</v>
      </c>
      <c r="N609" s="39">
        <v>5</v>
      </c>
      <c r="O609" s="38">
        <v>3</v>
      </c>
      <c r="P609" s="39">
        <v>4</v>
      </c>
      <c r="Q609" s="38">
        <v>12</v>
      </c>
      <c r="R609" s="9">
        <v>14</v>
      </c>
      <c r="S609" s="27">
        <f t="shared" si="40"/>
        <v>13</v>
      </c>
      <c r="T609" s="28">
        <f t="shared" si="41"/>
        <v>2</v>
      </c>
      <c r="U609">
        <f t="shared" si="42"/>
        <v>1.4142135623730951</v>
      </c>
      <c r="V609" s="39"/>
      <c r="W609" s="39">
        <v>13</v>
      </c>
    </row>
    <row r="610" spans="1:23" s="9" customFormat="1">
      <c r="A610" s="50" t="s">
        <v>1588</v>
      </c>
      <c r="B610" s="50" t="s">
        <v>1589</v>
      </c>
      <c r="C610" s="50" t="s">
        <v>1590</v>
      </c>
      <c r="D610" s="50" t="s">
        <v>29</v>
      </c>
      <c r="E610" s="50" t="s">
        <v>28</v>
      </c>
      <c r="F610" s="153">
        <v>26391140</v>
      </c>
      <c r="G610" s="38">
        <v>5</v>
      </c>
      <c r="H610" s="39">
        <v>5</v>
      </c>
      <c r="I610" s="38">
        <v>0</v>
      </c>
      <c r="J610" s="39">
        <v>0</v>
      </c>
      <c r="K610" s="40"/>
      <c r="L610" s="40"/>
      <c r="M610" s="38">
        <v>4</v>
      </c>
      <c r="N610" s="39">
        <v>3</v>
      </c>
      <c r="O610" s="38">
        <v>2</v>
      </c>
      <c r="P610" s="39">
        <v>1</v>
      </c>
      <c r="Q610" s="38">
        <v>11</v>
      </c>
      <c r="R610" s="9">
        <v>9</v>
      </c>
      <c r="S610" s="27">
        <f t="shared" si="40"/>
        <v>10</v>
      </c>
      <c r="T610" s="28">
        <f t="shared" si="41"/>
        <v>2</v>
      </c>
      <c r="U610">
        <f t="shared" si="42"/>
        <v>1.4142135623730951</v>
      </c>
      <c r="W610" s="39">
        <v>10</v>
      </c>
    </row>
    <row r="611" spans="1:23" s="9" customFormat="1">
      <c r="A611" s="156" t="s">
        <v>1591</v>
      </c>
      <c r="B611" s="55" t="s">
        <v>1592</v>
      </c>
      <c r="C611" s="156" t="s">
        <v>1593</v>
      </c>
      <c r="D611" s="156" t="s">
        <v>30</v>
      </c>
      <c r="E611" s="156" t="s">
        <v>28</v>
      </c>
      <c r="F611" s="157">
        <v>26640754</v>
      </c>
      <c r="G611" s="158">
        <v>5</v>
      </c>
      <c r="H611" s="159">
        <v>5</v>
      </c>
      <c r="I611" s="161">
        <v>1</v>
      </c>
      <c r="J611" s="39">
        <v>0</v>
      </c>
      <c r="K611" s="160"/>
      <c r="L611" s="160"/>
      <c r="M611" s="158">
        <v>2</v>
      </c>
      <c r="N611" s="39">
        <v>2</v>
      </c>
      <c r="O611" s="158">
        <v>5</v>
      </c>
      <c r="P611" s="39">
        <v>1</v>
      </c>
      <c r="Q611" s="158">
        <v>13</v>
      </c>
      <c r="R611" s="9">
        <v>8</v>
      </c>
      <c r="S611" s="27">
        <f t="shared" si="40"/>
        <v>10.5</v>
      </c>
      <c r="T611" s="28">
        <f t="shared" si="41"/>
        <v>5</v>
      </c>
      <c r="U611">
        <f t="shared" si="42"/>
        <v>3.5355339059327378</v>
      </c>
      <c r="W611" s="39">
        <v>10.5</v>
      </c>
    </row>
    <row r="612" spans="1:23" s="9" customFormat="1">
      <c r="A612" s="56" t="s">
        <v>1594</v>
      </c>
      <c r="B612" s="55" t="s">
        <v>1595</v>
      </c>
      <c r="C612" s="156" t="s">
        <v>1596</v>
      </c>
      <c r="D612" s="156" t="s">
        <v>29</v>
      </c>
      <c r="E612" s="156" t="s">
        <v>28</v>
      </c>
      <c r="F612" s="157">
        <v>26589256</v>
      </c>
      <c r="G612" s="158">
        <v>5</v>
      </c>
      <c r="H612" s="159">
        <v>5</v>
      </c>
      <c r="I612" s="158">
        <v>2</v>
      </c>
      <c r="J612" s="39">
        <v>2</v>
      </c>
      <c r="K612" s="160"/>
      <c r="L612" s="160"/>
      <c r="M612" s="158">
        <v>3</v>
      </c>
      <c r="N612" s="39">
        <v>3</v>
      </c>
      <c r="O612" s="158">
        <v>3</v>
      </c>
      <c r="P612" s="39">
        <v>2</v>
      </c>
      <c r="Q612" s="158">
        <v>13</v>
      </c>
      <c r="R612" s="9">
        <v>12</v>
      </c>
      <c r="S612" s="27">
        <f t="shared" si="40"/>
        <v>12.5</v>
      </c>
      <c r="T612" s="28">
        <f t="shared" si="41"/>
        <v>1</v>
      </c>
      <c r="U612">
        <f t="shared" si="42"/>
        <v>0.70710678118654757</v>
      </c>
      <c r="W612" s="39">
        <v>12.5</v>
      </c>
    </row>
    <row r="613" spans="1:23" s="9" customFormat="1">
      <c r="A613" s="156" t="s">
        <v>1263</v>
      </c>
      <c r="B613" s="55" t="s">
        <v>1419</v>
      </c>
      <c r="C613" s="156" t="s">
        <v>943</v>
      </c>
      <c r="D613" s="156" t="s">
        <v>29</v>
      </c>
      <c r="E613" s="156" t="s">
        <v>28</v>
      </c>
      <c r="F613" s="157">
        <v>26478629</v>
      </c>
      <c r="G613" s="158">
        <v>5</v>
      </c>
      <c r="H613" s="159">
        <v>5</v>
      </c>
      <c r="I613" s="158">
        <v>3</v>
      </c>
      <c r="J613" s="39">
        <v>4</v>
      </c>
      <c r="K613" s="160"/>
      <c r="L613" s="160"/>
      <c r="M613" s="158">
        <v>4</v>
      </c>
      <c r="N613" s="39">
        <v>4</v>
      </c>
      <c r="O613" s="158">
        <v>5</v>
      </c>
      <c r="P613" s="39">
        <v>5</v>
      </c>
      <c r="Q613" s="158">
        <v>17</v>
      </c>
      <c r="R613" s="9">
        <v>18</v>
      </c>
      <c r="S613" s="27">
        <f t="shared" si="40"/>
        <v>17.5</v>
      </c>
      <c r="T613" s="28">
        <f t="shared" si="41"/>
        <v>1</v>
      </c>
      <c r="U613">
        <f t="shared" si="42"/>
        <v>0.70710678118654757</v>
      </c>
      <c r="W613" s="39">
        <v>17.5</v>
      </c>
    </row>
    <row r="614" spans="1:23" s="9" customFormat="1">
      <c r="A614" s="50" t="s">
        <v>1602</v>
      </c>
      <c r="B614" s="50" t="s">
        <v>1603</v>
      </c>
      <c r="C614" s="50" t="s">
        <v>49</v>
      </c>
      <c r="D614" s="50" t="s">
        <v>29</v>
      </c>
      <c r="E614" s="50" t="s">
        <v>28</v>
      </c>
      <c r="F614" s="50">
        <v>26675042</v>
      </c>
      <c r="G614" s="38">
        <v>4</v>
      </c>
      <c r="H614" s="162">
        <v>5</v>
      </c>
      <c r="I614" s="38">
        <v>0</v>
      </c>
      <c r="J614" s="162">
        <v>0</v>
      </c>
      <c r="K614" s="40"/>
      <c r="L614" s="40"/>
      <c r="M614" s="38">
        <v>3</v>
      </c>
      <c r="N614" s="162">
        <v>4</v>
      </c>
      <c r="O614" s="38">
        <v>1</v>
      </c>
      <c r="P614" s="162">
        <v>3</v>
      </c>
      <c r="Q614" s="38">
        <v>7</v>
      </c>
      <c r="R614" s="163">
        <v>12</v>
      </c>
      <c r="S614" s="27">
        <f t="shared" si="40"/>
        <v>9.5</v>
      </c>
      <c r="T614" s="28">
        <f t="shared" si="41"/>
        <v>5</v>
      </c>
      <c r="U614">
        <f t="shared" si="42"/>
        <v>3.5355339059327378</v>
      </c>
      <c r="W614" s="39">
        <v>9.5</v>
      </c>
    </row>
    <row r="615" spans="1:23" s="9" customFormat="1">
      <c r="A615" s="154" t="s">
        <v>1604</v>
      </c>
      <c r="B615" s="50" t="s">
        <v>1605</v>
      </c>
      <c r="C615" s="50" t="s">
        <v>248</v>
      </c>
      <c r="D615" s="50" t="s">
        <v>24</v>
      </c>
      <c r="E615" s="50" t="s">
        <v>28</v>
      </c>
      <c r="F615" s="50">
        <v>26653397</v>
      </c>
      <c r="G615" s="38">
        <v>5</v>
      </c>
      <c r="H615" s="162">
        <v>5</v>
      </c>
      <c r="I615" s="38">
        <v>4</v>
      </c>
      <c r="J615" s="162">
        <v>3</v>
      </c>
      <c r="K615" s="40"/>
      <c r="L615" s="40"/>
      <c r="M615" s="38">
        <v>2</v>
      </c>
      <c r="N615" s="162">
        <v>4</v>
      </c>
      <c r="O615" s="38">
        <v>1</v>
      </c>
      <c r="P615" s="162">
        <v>4</v>
      </c>
      <c r="Q615" s="38">
        <v>12</v>
      </c>
      <c r="R615" s="163">
        <v>16</v>
      </c>
      <c r="S615" s="27">
        <f t="shared" si="40"/>
        <v>14</v>
      </c>
      <c r="T615" s="28">
        <f t="shared" si="41"/>
        <v>4</v>
      </c>
      <c r="U615">
        <f t="shared" si="42"/>
        <v>2.8284271247461903</v>
      </c>
      <c r="W615" s="39">
        <v>14</v>
      </c>
    </row>
    <row r="616" spans="1:23" s="39" customFormat="1">
      <c r="A616" s="52" t="s">
        <v>1606</v>
      </c>
      <c r="B616" s="52" t="s">
        <v>1607</v>
      </c>
      <c r="C616" s="52" t="s">
        <v>223</v>
      </c>
      <c r="D616" s="52" t="s">
        <v>24</v>
      </c>
      <c r="E616" s="52" t="s">
        <v>28</v>
      </c>
      <c r="F616" s="52">
        <v>26653293</v>
      </c>
      <c r="G616" s="38">
        <v>5</v>
      </c>
      <c r="H616" s="162">
        <v>5</v>
      </c>
      <c r="I616" s="38">
        <v>4</v>
      </c>
      <c r="J616" s="162">
        <v>4</v>
      </c>
      <c r="K616" s="40"/>
      <c r="L616" s="40"/>
      <c r="M616" s="38">
        <v>5</v>
      </c>
      <c r="N616" s="162">
        <v>0</v>
      </c>
      <c r="O616" s="38">
        <v>5</v>
      </c>
      <c r="P616" s="162">
        <v>1</v>
      </c>
      <c r="Q616" s="38">
        <v>19</v>
      </c>
      <c r="R616" s="163">
        <v>10</v>
      </c>
      <c r="S616" s="27">
        <f t="shared" si="40"/>
        <v>14.5</v>
      </c>
      <c r="T616" s="28">
        <f t="shared" si="41"/>
        <v>9</v>
      </c>
      <c r="U616">
        <f t="shared" si="42"/>
        <v>6.3639610306789276</v>
      </c>
      <c r="V616" s="39">
        <v>16</v>
      </c>
      <c r="W616" s="39">
        <f>(19+10+16)/3</f>
        <v>15</v>
      </c>
    </row>
    <row r="617" spans="1:23" s="91" customFormat="1">
      <c r="A617" s="164" t="s">
        <v>1608</v>
      </c>
      <c r="B617" s="164" t="s">
        <v>1609</v>
      </c>
      <c r="C617" s="164" t="s">
        <v>1610</v>
      </c>
      <c r="D617" s="164" t="s">
        <v>29</v>
      </c>
      <c r="E617" s="164" t="s">
        <v>28</v>
      </c>
      <c r="F617" s="164">
        <v>26653137</v>
      </c>
      <c r="G617" s="110">
        <v>4</v>
      </c>
      <c r="H617" s="162">
        <v>5</v>
      </c>
      <c r="I617" s="110">
        <v>0</v>
      </c>
      <c r="J617" s="162">
        <v>0</v>
      </c>
      <c r="K617" s="93"/>
      <c r="L617" s="93"/>
      <c r="M617" s="110">
        <v>2</v>
      </c>
      <c r="N617" s="162">
        <v>3</v>
      </c>
      <c r="O617" s="110">
        <v>2</v>
      </c>
      <c r="P617" s="162">
        <v>4</v>
      </c>
      <c r="Q617" s="110">
        <v>8</v>
      </c>
      <c r="R617" s="162">
        <v>12</v>
      </c>
      <c r="S617" s="27">
        <f t="shared" si="40"/>
        <v>10</v>
      </c>
      <c r="T617" s="28">
        <f t="shared" si="41"/>
        <v>4</v>
      </c>
      <c r="U617">
        <f t="shared" si="42"/>
        <v>2.8284271247461903</v>
      </c>
      <c r="W617" s="149">
        <v>10</v>
      </c>
    </row>
    <row r="618" spans="1:23" s="91" customFormat="1">
      <c r="A618" s="164" t="s">
        <v>1611</v>
      </c>
      <c r="B618" s="164" t="s">
        <v>1612</v>
      </c>
      <c r="C618" s="164" t="s">
        <v>49</v>
      </c>
      <c r="D618" s="164" t="s">
        <v>29</v>
      </c>
      <c r="E618" s="164" t="s">
        <v>28</v>
      </c>
      <c r="F618" s="164">
        <v>26648417</v>
      </c>
      <c r="G618" s="110">
        <v>3</v>
      </c>
      <c r="H618" s="162">
        <v>5</v>
      </c>
      <c r="I618" s="110">
        <v>0</v>
      </c>
      <c r="J618" s="162">
        <v>1</v>
      </c>
      <c r="K618" s="93"/>
      <c r="L618" s="93"/>
      <c r="M618" s="110">
        <v>2</v>
      </c>
      <c r="N618" s="162">
        <v>5</v>
      </c>
      <c r="O618" s="110">
        <v>3</v>
      </c>
      <c r="P618" s="162">
        <v>5</v>
      </c>
      <c r="Q618" s="110">
        <v>8</v>
      </c>
      <c r="R618" s="163">
        <v>15</v>
      </c>
      <c r="S618" s="27">
        <f t="shared" si="40"/>
        <v>11.5</v>
      </c>
      <c r="T618" s="28">
        <f t="shared" si="41"/>
        <v>7</v>
      </c>
      <c r="U618">
        <f t="shared" si="42"/>
        <v>4.9497474683058327</v>
      </c>
      <c r="V618" s="91">
        <v>13</v>
      </c>
      <c r="W618" s="149">
        <f>(8+15+13)/3</f>
        <v>12</v>
      </c>
    </row>
    <row r="619" spans="1:23" s="91" customFormat="1">
      <c r="A619" s="164" t="s">
        <v>1613</v>
      </c>
      <c r="B619" s="164" t="s">
        <v>1614</v>
      </c>
      <c r="C619" s="164" t="s">
        <v>74</v>
      </c>
      <c r="D619" s="164" t="s">
        <v>24</v>
      </c>
      <c r="E619" s="164" t="s">
        <v>28</v>
      </c>
      <c r="F619" s="164">
        <v>26641310</v>
      </c>
      <c r="G619" s="110">
        <v>5</v>
      </c>
      <c r="H619" s="162">
        <v>5</v>
      </c>
      <c r="I619" s="110">
        <v>0</v>
      </c>
      <c r="J619" s="162">
        <v>0</v>
      </c>
      <c r="K619" s="93"/>
      <c r="L619" s="93"/>
      <c r="M619" s="110">
        <v>5</v>
      </c>
      <c r="N619" s="162">
        <v>5</v>
      </c>
      <c r="O619" s="110">
        <v>3</v>
      </c>
      <c r="P619" s="162">
        <v>3</v>
      </c>
      <c r="Q619" s="110">
        <v>13</v>
      </c>
      <c r="R619" s="163">
        <v>13</v>
      </c>
      <c r="S619" s="27">
        <f t="shared" si="40"/>
        <v>13</v>
      </c>
      <c r="T619" s="28">
        <f t="shared" si="41"/>
        <v>0</v>
      </c>
      <c r="U619">
        <f t="shared" si="42"/>
        <v>0</v>
      </c>
      <c r="W619" s="149">
        <v>13</v>
      </c>
    </row>
    <row r="620" spans="1:23" s="91" customFormat="1">
      <c r="A620" s="164" t="s">
        <v>1615</v>
      </c>
      <c r="B620" s="164" t="s">
        <v>1616</v>
      </c>
      <c r="C620" s="164" t="s">
        <v>1134</v>
      </c>
      <c r="D620" s="164" t="s">
        <v>30</v>
      </c>
      <c r="E620" s="164" t="s">
        <v>28</v>
      </c>
      <c r="F620" s="164">
        <v>26639456</v>
      </c>
      <c r="G620" s="110">
        <v>5</v>
      </c>
      <c r="H620" s="162">
        <v>5</v>
      </c>
      <c r="I620" s="110">
        <v>4</v>
      </c>
      <c r="J620" s="162">
        <v>2</v>
      </c>
      <c r="K620" s="93"/>
      <c r="L620" s="93"/>
      <c r="M620" s="110">
        <v>0</v>
      </c>
      <c r="N620" s="162">
        <v>0</v>
      </c>
      <c r="O620" s="110">
        <v>0</v>
      </c>
      <c r="P620" s="162">
        <v>0</v>
      </c>
      <c r="Q620" s="110">
        <v>9</v>
      </c>
      <c r="R620" s="163">
        <v>7</v>
      </c>
      <c r="S620" s="27">
        <f t="shared" si="40"/>
        <v>8</v>
      </c>
      <c r="T620" s="28">
        <f t="shared" si="41"/>
        <v>2</v>
      </c>
      <c r="U620">
        <f t="shared" si="42"/>
        <v>1.4142135623730951</v>
      </c>
      <c r="W620" s="149">
        <v>8</v>
      </c>
    </row>
    <row r="621" spans="1:23" s="91" customFormat="1">
      <c r="A621" s="164" t="s">
        <v>1617</v>
      </c>
      <c r="B621" s="164" t="s">
        <v>1618</v>
      </c>
      <c r="C621" s="164" t="s">
        <v>60</v>
      </c>
      <c r="D621" s="164" t="s">
        <v>29</v>
      </c>
      <c r="E621" s="164" t="s">
        <v>28</v>
      </c>
      <c r="F621" s="164">
        <v>26635996</v>
      </c>
      <c r="G621" s="110">
        <v>4</v>
      </c>
      <c r="H621" s="162">
        <v>5</v>
      </c>
      <c r="I621" s="110">
        <v>1</v>
      </c>
      <c r="J621" s="162">
        <v>2</v>
      </c>
      <c r="K621" s="93"/>
      <c r="L621" s="93"/>
      <c r="M621" s="110">
        <v>3</v>
      </c>
      <c r="N621" s="162">
        <v>4</v>
      </c>
      <c r="O621" s="110">
        <v>3</v>
      </c>
      <c r="P621" s="162">
        <v>2</v>
      </c>
      <c r="Q621" s="110">
        <v>11</v>
      </c>
      <c r="R621" s="163">
        <v>13</v>
      </c>
      <c r="S621" s="27">
        <f t="shared" si="40"/>
        <v>12</v>
      </c>
      <c r="T621" s="28">
        <f t="shared" si="41"/>
        <v>2</v>
      </c>
      <c r="U621">
        <f t="shared" si="42"/>
        <v>1.4142135623730951</v>
      </c>
      <c r="W621" s="149">
        <v>12</v>
      </c>
    </row>
    <row r="622" spans="1:23" s="91" customFormat="1">
      <c r="A622" s="164" t="s">
        <v>1619</v>
      </c>
      <c r="B622" s="164" t="s">
        <v>1620</v>
      </c>
      <c r="C622" s="164" t="s">
        <v>60</v>
      </c>
      <c r="D622" s="164" t="s">
        <v>29</v>
      </c>
      <c r="E622" s="164" t="s">
        <v>28</v>
      </c>
      <c r="F622" s="164">
        <v>26635995</v>
      </c>
      <c r="G622" s="110">
        <v>3</v>
      </c>
      <c r="H622" s="162">
        <v>5</v>
      </c>
      <c r="I622" s="110">
        <v>0</v>
      </c>
      <c r="J622" s="162">
        <v>1</v>
      </c>
      <c r="K622" s="93"/>
      <c r="L622" s="93"/>
      <c r="M622" s="110">
        <v>3</v>
      </c>
      <c r="N622" s="162">
        <v>4</v>
      </c>
      <c r="O622" s="110">
        <v>2</v>
      </c>
      <c r="P622" s="162">
        <v>5</v>
      </c>
      <c r="Q622" s="110">
        <v>8</v>
      </c>
      <c r="R622" s="163">
        <v>15</v>
      </c>
      <c r="S622" s="27">
        <f t="shared" si="40"/>
        <v>11.5</v>
      </c>
      <c r="T622" s="28">
        <f t="shared" si="41"/>
        <v>7</v>
      </c>
      <c r="U622">
        <f t="shared" si="42"/>
        <v>4.9497474683058327</v>
      </c>
      <c r="V622" s="91">
        <v>13</v>
      </c>
      <c r="W622" s="149">
        <f>(8+15+13)/3</f>
        <v>12</v>
      </c>
    </row>
    <row r="623" spans="1:23" s="91" customFormat="1">
      <c r="A623" s="164" t="s">
        <v>1621</v>
      </c>
      <c r="B623" s="164" t="s">
        <v>1622</v>
      </c>
      <c r="C623" s="164" t="s">
        <v>1623</v>
      </c>
      <c r="D623" s="164" t="s">
        <v>24</v>
      </c>
      <c r="E623" s="164" t="s">
        <v>28</v>
      </c>
      <c r="F623" s="164">
        <v>26633780</v>
      </c>
      <c r="G623" s="110">
        <v>5</v>
      </c>
      <c r="H623" s="162">
        <v>5</v>
      </c>
      <c r="I623" s="110">
        <v>0</v>
      </c>
      <c r="J623" s="162">
        <v>0</v>
      </c>
      <c r="K623" s="93"/>
      <c r="L623" s="93"/>
      <c r="M623" s="110">
        <v>5</v>
      </c>
      <c r="N623" s="162">
        <v>5</v>
      </c>
      <c r="O623" s="110">
        <v>2</v>
      </c>
      <c r="P623" s="162">
        <v>3</v>
      </c>
      <c r="Q623" s="110">
        <v>12</v>
      </c>
      <c r="R623" s="163">
        <v>13</v>
      </c>
      <c r="S623" s="27">
        <f t="shared" si="40"/>
        <v>12.5</v>
      </c>
      <c r="T623" s="28">
        <f t="shared" si="41"/>
        <v>1</v>
      </c>
      <c r="U623">
        <f t="shared" si="42"/>
        <v>0.70710678118654757</v>
      </c>
      <c r="W623" s="149">
        <v>12.5</v>
      </c>
    </row>
    <row r="624" spans="1:23" s="9" customFormat="1" ht="45" customHeight="1">
      <c r="A624" s="119" t="s">
        <v>1624</v>
      </c>
      <c r="B624" s="42" t="s">
        <v>1625</v>
      </c>
      <c r="C624" s="42" t="s">
        <v>1626</v>
      </c>
      <c r="D624" s="42" t="s">
        <v>24</v>
      </c>
      <c r="E624" s="37" t="s">
        <v>25</v>
      </c>
      <c r="F624" s="37">
        <v>25934379</v>
      </c>
      <c r="G624" s="40"/>
      <c r="H624" s="40"/>
      <c r="I624" s="38">
        <v>4</v>
      </c>
      <c r="J624" s="39">
        <v>1</v>
      </c>
      <c r="K624" s="38">
        <v>3</v>
      </c>
      <c r="L624" s="39">
        <v>4</v>
      </c>
      <c r="M624" s="38">
        <v>3</v>
      </c>
      <c r="N624" s="39">
        <v>0</v>
      </c>
      <c r="O624" s="38">
        <v>3</v>
      </c>
      <c r="P624" s="39">
        <v>0</v>
      </c>
      <c r="Q624" s="38">
        <f xml:space="preserve"> SUM(I624+K624+M624+O624)</f>
        <v>13</v>
      </c>
      <c r="R624" s="39">
        <f t="shared" ref="R624:R638" si="43">SUM(J624+L624+N624+P624)</f>
        <v>5</v>
      </c>
      <c r="S624" s="27">
        <f t="shared" si="40"/>
        <v>9</v>
      </c>
      <c r="T624" s="28">
        <f t="shared" si="41"/>
        <v>8</v>
      </c>
      <c r="U624">
        <f t="shared" si="42"/>
        <v>5.6568542494923806</v>
      </c>
      <c r="V624" s="9">
        <v>9</v>
      </c>
      <c r="W624" s="39">
        <v>9</v>
      </c>
    </row>
    <row r="625" spans="1:23" s="9" customFormat="1" ht="45" customHeight="1">
      <c r="A625" s="42" t="s">
        <v>1627</v>
      </c>
      <c r="B625" s="10" t="s">
        <v>1628</v>
      </c>
      <c r="C625" s="42" t="s">
        <v>1629</v>
      </c>
      <c r="D625" s="42" t="s">
        <v>24</v>
      </c>
      <c r="E625" s="37" t="s">
        <v>25</v>
      </c>
      <c r="F625" s="37">
        <v>25817298</v>
      </c>
      <c r="G625" s="40"/>
      <c r="H625" s="40"/>
      <c r="I625" s="38">
        <v>4</v>
      </c>
      <c r="J625" s="39">
        <v>3</v>
      </c>
      <c r="K625" s="38">
        <v>5</v>
      </c>
      <c r="L625" s="39">
        <v>5</v>
      </c>
      <c r="M625" s="38">
        <v>4</v>
      </c>
      <c r="N625" s="39">
        <v>3</v>
      </c>
      <c r="O625" s="38">
        <v>3</v>
      </c>
      <c r="P625" s="39">
        <v>1</v>
      </c>
      <c r="Q625" s="38">
        <f xml:space="preserve"> SUM(I625+K625+M625+O625)</f>
        <v>16</v>
      </c>
      <c r="R625" s="39">
        <f t="shared" si="43"/>
        <v>12</v>
      </c>
      <c r="S625" s="27">
        <f t="shared" si="40"/>
        <v>14</v>
      </c>
      <c r="T625" s="28">
        <f t="shared" si="41"/>
        <v>4</v>
      </c>
      <c r="U625">
        <f t="shared" si="42"/>
        <v>2.8284271247461903</v>
      </c>
      <c r="W625" s="39">
        <v>14</v>
      </c>
    </row>
    <row r="626" spans="1:23" s="9" customFormat="1" ht="45" customHeight="1">
      <c r="A626" s="37" t="s">
        <v>1630</v>
      </c>
      <c r="B626" s="10" t="s">
        <v>1631</v>
      </c>
      <c r="C626" s="37" t="s">
        <v>1632</v>
      </c>
      <c r="D626" s="37" t="s">
        <v>24</v>
      </c>
      <c r="E626" s="37" t="s">
        <v>25</v>
      </c>
      <c r="F626" s="119">
        <v>25984783</v>
      </c>
      <c r="G626" s="40"/>
      <c r="H626" s="40"/>
      <c r="I626" s="38">
        <v>4</v>
      </c>
      <c r="J626" s="39">
        <v>3</v>
      </c>
      <c r="K626" s="38">
        <v>4</v>
      </c>
      <c r="L626" s="39">
        <v>5</v>
      </c>
      <c r="M626" s="38">
        <v>3</v>
      </c>
      <c r="N626" s="39">
        <v>1</v>
      </c>
      <c r="O626" s="38">
        <v>3</v>
      </c>
      <c r="P626" s="39">
        <v>1</v>
      </c>
      <c r="Q626" s="38">
        <f>SUM(I626+K626+M626+O626)</f>
        <v>14</v>
      </c>
      <c r="R626" s="39">
        <f t="shared" si="43"/>
        <v>10</v>
      </c>
      <c r="S626" s="27">
        <f t="shared" si="40"/>
        <v>12</v>
      </c>
      <c r="T626" s="28">
        <f t="shared" si="41"/>
        <v>4</v>
      </c>
      <c r="U626">
        <f t="shared" si="42"/>
        <v>2.8284271247461903</v>
      </c>
      <c r="W626" s="39">
        <v>12</v>
      </c>
    </row>
    <row r="627" spans="1:23" s="9" customFormat="1" ht="45" customHeight="1">
      <c r="A627" s="50" t="s">
        <v>992</v>
      </c>
      <c r="B627" s="37" t="s">
        <v>1633</v>
      </c>
      <c r="C627" s="50" t="s">
        <v>993</v>
      </c>
      <c r="D627" s="50" t="s">
        <v>24</v>
      </c>
      <c r="E627" s="50" t="s">
        <v>25</v>
      </c>
      <c r="F627" s="50">
        <v>25908716</v>
      </c>
      <c r="G627" s="40"/>
      <c r="H627" s="40"/>
      <c r="I627" s="38">
        <v>5</v>
      </c>
      <c r="J627" s="39">
        <v>3</v>
      </c>
      <c r="K627" s="38">
        <v>5</v>
      </c>
      <c r="L627" s="39">
        <v>5</v>
      </c>
      <c r="M627" s="38">
        <v>4</v>
      </c>
      <c r="N627" s="39">
        <v>3</v>
      </c>
      <c r="O627" s="38">
        <v>4</v>
      </c>
      <c r="P627" s="39">
        <v>3</v>
      </c>
      <c r="Q627" s="38">
        <f t="shared" ref="Q627:Q649" si="44" xml:space="preserve"> SUM(I627+K627+M627+O627)</f>
        <v>18</v>
      </c>
      <c r="R627" s="39">
        <f t="shared" si="43"/>
        <v>14</v>
      </c>
      <c r="S627" s="27">
        <f t="shared" si="40"/>
        <v>16</v>
      </c>
      <c r="T627" s="28">
        <f t="shared" si="41"/>
        <v>4</v>
      </c>
      <c r="U627">
        <f t="shared" si="42"/>
        <v>2.8284271247461903</v>
      </c>
      <c r="W627" s="39">
        <v>16</v>
      </c>
    </row>
    <row r="628" spans="1:23" s="9" customFormat="1" ht="45" customHeight="1">
      <c r="A628" s="37" t="s">
        <v>1634</v>
      </c>
      <c r="B628" s="37" t="s">
        <v>1635</v>
      </c>
      <c r="C628" s="37" t="s">
        <v>72</v>
      </c>
      <c r="D628" s="37" t="s">
        <v>29</v>
      </c>
      <c r="E628" s="37" t="s">
        <v>25</v>
      </c>
      <c r="F628" s="37">
        <v>25845607</v>
      </c>
      <c r="G628" s="40"/>
      <c r="H628" s="40"/>
      <c r="I628" s="38">
        <v>4</v>
      </c>
      <c r="J628" s="43">
        <v>3</v>
      </c>
      <c r="K628" s="38">
        <v>4</v>
      </c>
      <c r="L628" s="43">
        <v>5</v>
      </c>
      <c r="M628" s="38">
        <v>3</v>
      </c>
      <c r="N628" s="43">
        <v>5</v>
      </c>
      <c r="O628" s="38">
        <v>4</v>
      </c>
      <c r="P628" s="43">
        <v>5</v>
      </c>
      <c r="Q628" s="38">
        <f t="shared" si="44"/>
        <v>15</v>
      </c>
      <c r="R628" s="39">
        <f t="shared" si="43"/>
        <v>18</v>
      </c>
      <c r="S628" s="27">
        <f t="shared" si="40"/>
        <v>16.5</v>
      </c>
      <c r="T628" s="28">
        <f t="shared" si="41"/>
        <v>3</v>
      </c>
      <c r="U628">
        <f t="shared" si="42"/>
        <v>2.1213203435596424</v>
      </c>
      <c r="W628" s="39">
        <v>16.5</v>
      </c>
    </row>
    <row r="629" spans="1:23" s="9" customFormat="1" ht="45" customHeight="1">
      <c r="A629" s="37" t="s">
        <v>1636</v>
      </c>
      <c r="B629" s="37" t="s">
        <v>1637</v>
      </c>
      <c r="C629" s="37" t="s">
        <v>1638</v>
      </c>
      <c r="D629" s="37" t="s">
        <v>24</v>
      </c>
      <c r="E629" s="37" t="s">
        <v>25</v>
      </c>
      <c r="F629" s="37">
        <v>25972600</v>
      </c>
      <c r="G629" s="40"/>
      <c r="H629" s="40"/>
      <c r="I629" s="38">
        <v>4</v>
      </c>
      <c r="J629" s="39">
        <v>3</v>
      </c>
      <c r="K629" s="38">
        <v>3</v>
      </c>
      <c r="L629" s="39">
        <v>5</v>
      </c>
      <c r="M629" s="38">
        <v>3</v>
      </c>
      <c r="N629" s="39">
        <v>3</v>
      </c>
      <c r="O629" s="38">
        <v>3</v>
      </c>
      <c r="P629" s="39">
        <v>1</v>
      </c>
      <c r="Q629" s="38">
        <f t="shared" si="44"/>
        <v>13</v>
      </c>
      <c r="R629" s="39">
        <f t="shared" si="43"/>
        <v>12</v>
      </c>
      <c r="S629" s="27">
        <f t="shared" ref="S629:S679" si="45">AVERAGE(Q629:R629)</f>
        <v>12.5</v>
      </c>
      <c r="T629" s="28">
        <f t="shared" ref="T629:T679" si="46">ABS(Q629-R629)</f>
        <v>1</v>
      </c>
      <c r="U629">
        <f t="shared" ref="U629:U679" si="47">STDEV(Q629:R629)</f>
        <v>0.70710678118654757</v>
      </c>
      <c r="W629" s="39">
        <v>12.5</v>
      </c>
    </row>
    <row r="630" spans="1:23" s="9" customFormat="1" ht="45" customHeight="1">
      <c r="A630" s="37" t="s">
        <v>1639</v>
      </c>
      <c r="B630" s="37" t="s">
        <v>1640</v>
      </c>
      <c r="C630" s="37" t="s">
        <v>1641</v>
      </c>
      <c r="D630" s="37" t="s">
        <v>24</v>
      </c>
      <c r="E630" s="37" t="s">
        <v>25</v>
      </c>
      <c r="F630" s="37">
        <v>25923772</v>
      </c>
      <c r="G630" s="40"/>
      <c r="H630" s="40"/>
      <c r="I630" s="38">
        <v>2</v>
      </c>
      <c r="J630" s="39">
        <v>1</v>
      </c>
      <c r="K630" s="38">
        <v>3</v>
      </c>
      <c r="L630" s="39">
        <v>2</v>
      </c>
      <c r="M630" s="38">
        <v>4</v>
      </c>
      <c r="N630" s="39">
        <v>1</v>
      </c>
      <c r="O630" s="38">
        <v>3</v>
      </c>
      <c r="P630" s="39">
        <v>1</v>
      </c>
      <c r="Q630" s="38">
        <f t="shared" si="44"/>
        <v>12</v>
      </c>
      <c r="R630" s="39">
        <f t="shared" si="43"/>
        <v>5</v>
      </c>
      <c r="S630" s="27">
        <f t="shared" si="45"/>
        <v>8.5</v>
      </c>
      <c r="T630" s="28">
        <f t="shared" si="46"/>
        <v>7</v>
      </c>
      <c r="U630">
        <f t="shared" si="47"/>
        <v>4.9497474683058327</v>
      </c>
      <c r="V630" s="9">
        <v>12</v>
      </c>
      <c r="W630" s="39">
        <f>(12+5+12)/3</f>
        <v>9.6666666666666661</v>
      </c>
    </row>
    <row r="631" spans="1:23" s="9" customFormat="1" ht="90">
      <c r="A631" s="37" t="s">
        <v>1642</v>
      </c>
      <c r="B631" s="37" t="s">
        <v>1643</v>
      </c>
      <c r="C631" s="37" t="s">
        <v>1644</v>
      </c>
      <c r="D631" s="37" t="s">
        <v>1645</v>
      </c>
      <c r="E631" s="37" t="s">
        <v>1646</v>
      </c>
      <c r="F631" s="37">
        <v>25918002</v>
      </c>
      <c r="G631" s="40"/>
      <c r="H631" s="40"/>
      <c r="I631" s="38">
        <v>3</v>
      </c>
      <c r="J631" s="39">
        <v>3</v>
      </c>
      <c r="K631" s="38">
        <v>5</v>
      </c>
      <c r="L631" s="39">
        <v>5</v>
      </c>
      <c r="M631" s="38">
        <v>4</v>
      </c>
      <c r="N631" s="39">
        <v>2</v>
      </c>
      <c r="O631" s="38">
        <v>0</v>
      </c>
      <c r="P631" s="39">
        <v>1</v>
      </c>
      <c r="Q631" s="38">
        <f t="shared" si="44"/>
        <v>12</v>
      </c>
      <c r="R631" s="9">
        <v>11</v>
      </c>
      <c r="S631" s="27">
        <f t="shared" si="45"/>
        <v>11.5</v>
      </c>
      <c r="T631" s="28">
        <f t="shared" si="46"/>
        <v>1</v>
      </c>
      <c r="U631">
        <f t="shared" si="47"/>
        <v>0.70710678118654757</v>
      </c>
      <c r="W631" s="39">
        <v>11.5</v>
      </c>
    </row>
    <row r="632" spans="1:23" s="9" customFormat="1" ht="45" customHeight="1">
      <c r="A632" s="119" t="s">
        <v>1647</v>
      </c>
      <c r="B632" s="10" t="s">
        <v>1648</v>
      </c>
      <c r="C632" s="119" t="s">
        <v>23</v>
      </c>
      <c r="D632" s="37" t="s">
        <v>24</v>
      </c>
      <c r="E632" s="37" t="s">
        <v>25</v>
      </c>
      <c r="F632" s="119">
        <v>25986666</v>
      </c>
      <c r="G632" s="40"/>
      <c r="H632" s="40"/>
      <c r="I632" s="38">
        <v>4</v>
      </c>
      <c r="J632" s="39">
        <v>3</v>
      </c>
      <c r="K632" s="38">
        <v>4</v>
      </c>
      <c r="L632" s="39">
        <v>5</v>
      </c>
      <c r="M632" s="38">
        <v>4</v>
      </c>
      <c r="N632" s="39">
        <v>2</v>
      </c>
      <c r="O632" s="38">
        <v>4</v>
      </c>
      <c r="P632" s="39">
        <v>1</v>
      </c>
      <c r="Q632" s="38">
        <f t="shared" si="44"/>
        <v>16</v>
      </c>
      <c r="R632" s="39">
        <f t="shared" si="43"/>
        <v>11</v>
      </c>
      <c r="S632" s="27">
        <f t="shared" si="45"/>
        <v>13.5</v>
      </c>
      <c r="T632" s="28">
        <f t="shared" si="46"/>
        <v>5</v>
      </c>
      <c r="U632">
        <f t="shared" si="47"/>
        <v>3.5355339059327378</v>
      </c>
      <c r="W632" s="39">
        <v>13.5</v>
      </c>
    </row>
    <row r="633" spans="1:23" s="9" customFormat="1" ht="45" customHeight="1">
      <c r="A633" s="9" t="s">
        <v>1649</v>
      </c>
      <c r="B633" s="10" t="s">
        <v>1650</v>
      </c>
      <c r="C633" s="52" t="s">
        <v>1651</v>
      </c>
      <c r="D633" s="52" t="s">
        <v>1645</v>
      </c>
      <c r="E633" s="37" t="s">
        <v>25</v>
      </c>
      <c r="F633" s="76">
        <v>26059049</v>
      </c>
      <c r="G633" s="40"/>
      <c r="H633" s="40"/>
      <c r="I633" s="38">
        <v>3</v>
      </c>
      <c r="J633" s="39">
        <v>3</v>
      </c>
      <c r="K633" s="38">
        <v>5</v>
      </c>
      <c r="L633" s="39">
        <v>5</v>
      </c>
      <c r="M633" s="38">
        <v>1</v>
      </c>
      <c r="N633" s="39">
        <v>4</v>
      </c>
      <c r="O633" s="38">
        <v>2</v>
      </c>
      <c r="P633" s="39">
        <v>5</v>
      </c>
      <c r="Q633" s="38">
        <f t="shared" si="44"/>
        <v>11</v>
      </c>
      <c r="R633" s="39">
        <f t="shared" si="43"/>
        <v>17</v>
      </c>
      <c r="S633" s="27">
        <f t="shared" si="45"/>
        <v>14</v>
      </c>
      <c r="T633" s="28">
        <f t="shared" si="46"/>
        <v>6</v>
      </c>
      <c r="U633">
        <f t="shared" si="47"/>
        <v>4.2426406871192848</v>
      </c>
      <c r="W633" s="39">
        <v>14</v>
      </c>
    </row>
    <row r="634" spans="1:23" s="9" customFormat="1" ht="45" customHeight="1">
      <c r="A634" s="37" t="s">
        <v>1652</v>
      </c>
      <c r="B634" s="37" t="s">
        <v>1653</v>
      </c>
      <c r="C634" s="37" t="s">
        <v>1654</v>
      </c>
      <c r="D634" s="37" t="s">
        <v>1645</v>
      </c>
      <c r="E634" s="37" t="s">
        <v>25</v>
      </c>
      <c r="F634" s="76">
        <v>26628828</v>
      </c>
      <c r="G634" s="40"/>
      <c r="H634" s="40"/>
      <c r="I634" s="41">
        <v>2</v>
      </c>
      <c r="J634" s="39">
        <v>4</v>
      </c>
      <c r="K634" s="38">
        <v>5</v>
      </c>
      <c r="L634" s="39">
        <v>3</v>
      </c>
      <c r="M634" s="38">
        <v>3</v>
      </c>
      <c r="N634" s="39">
        <v>4</v>
      </c>
      <c r="O634" s="38">
        <v>2</v>
      </c>
      <c r="P634" s="39">
        <v>4</v>
      </c>
      <c r="Q634" s="38">
        <f t="shared" si="44"/>
        <v>12</v>
      </c>
      <c r="R634" s="39">
        <f t="shared" si="43"/>
        <v>15</v>
      </c>
      <c r="S634" s="27">
        <f t="shared" si="45"/>
        <v>13.5</v>
      </c>
      <c r="T634" s="28">
        <f t="shared" si="46"/>
        <v>3</v>
      </c>
      <c r="U634">
        <f t="shared" si="47"/>
        <v>2.1213203435596424</v>
      </c>
      <c r="W634" s="39">
        <v>13.5</v>
      </c>
    </row>
    <row r="635" spans="1:23" s="9" customFormat="1" ht="45" customHeight="1">
      <c r="A635" s="119" t="s">
        <v>1655</v>
      </c>
      <c r="B635" s="10" t="s">
        <v>1656</v>
      </c>
      <c r="C635" s="76" t="s">
        <v>1657</v>
      </c>
      <c r="D635" s="42" t="s">
        <v>24</v>
      </c>
      <c r="E635" s="37" t="s">
        <v>25</v>
      </c>
      <c r="F635" s="76">
        <v>26596689</v>
      </c>
      <c r="G635" s="40"/>
      <c r="H635" s="40"/>
      <c r="I635" s="38">
        <v>1</v>
      </c>
      <c r="J635" s="39">
        <v>3</v>
      </c>
      <c r="K635" s="38">
        <v>5</v>
      </c>
      <c r="L635" s="39">
        <v>4</v>
      </c>
      <c r="M635" s="38">
        <v>5</v>
      </c>
      <c r="N635" s="39">
        <v>4</v>
      </c>
      <c r="O635" s="38">
        <v>1</v>
      </c>
      <c r="P635" s="39">
        <v>4</v>
      </c>
      <c r="Q635" s="38">
        <f t="shared" si="44"/>
        <v>12</v>
      </c>
      <c r="R635" s="39">
        <f t="shared" si="43"/>
        <v>15</v>
      </c>
      <c r="S635" s="27">
        <f t="shared" si="45"/>
        <v>13.5</v>
      </c>
      <c r="T635" s="28">
        <f t="shared" si="46"/>
        <v>3</v>
      </c>
      <c r="U635">
        <f t="shared" si="47"/>
        <v>2.1213203435596424</v>
      </c>
      <c r="W635" s="39">
        <v>13.5</v>
      </c>
    </row>
    <row r="636" spans="1:23" s="9" customFormat="1" ht="45" customHeight="1">
      <c r="A636" s="9" t="s">
        <v>1658</v>
      </c>
      <c r="B636" s="10" t="s">
        <v>1659</v>
      </c>
      <c r="C636" s="37" t="s">
        <v>1660</v>
      </c>
      <c r="D636" s="37" t="s">
        <v>24</v>
      </c>
      <c r="E636" s="37" t="s">
        <v>25</v>
      </c>
      <c r="F636" s="76">
        <v>26038011</v>
      </c>
      <c r="G636" s="40"/>
      <c r="H636" s="40"/>
      <c r="I636" s="38">
        <v>3</v>
      </c>
      <c r="J636" s="43">
        <v>4</v>
      </c>
      <c r="K636" s="38">
        <v>5</v>
      </c>
      <c r="L636" s="39">
        <v>5</v>
      </c>
      <c r="M636" s="38">
        <v>2</v>
      </c>
      <c r="N636" s="39">
        <v>3</v>
      </c>
      <c r="O636" s="38">
        <v>1</v>
      </c>
      <c r="P636" s="39">
        <v>3</v>
      </c>
      <c r="Q636" s="38">
        <f t="shared" si="44"/>
        <v>11</v>
      </c>
      <c r="R636" s="39">
        <f t="shared" si="43"/>
        <v>15</v>
      </c>
      <c r="S636" s="27">
        <f t="shared" si="45"/>
        <v>13</v>
      </c>
      <c r="T636" s="28">
        <f t="shared" si="46"/>
        <v>4</v>
      </c>
      <c r="U636">
        <f t="shared" si="47"/>
        <v>2.8284271247461903</v>
      </c>
      <c r="W636" s="39">
        <v>13</v>
      </c>
    </row>
    <row r="637" spans="1:23" s="9" customFormat="1" ht="45" customHeight="1">
      <c r="A637" s="9" t="s">
        <v>1661</v>
      </c>
      <c r="B637" s="10" t="s">
        <v>1662</v>
      </c>
      <c r="C637" s="76" t="s">
        <v>1663</v>
      </c>
      <c r="D637" s="37" t="s">
        <v>30</v>
      </c>
      <c r="E637" s="37" t="s">
        <v>25</v>
      </c>
      <c r="F637" s="76">
        <v>26608436</v>
      </c>
      <c r="G637" s="40"/>
      <c r="H637" s="40"/>
      <c r="I637" s="38">
        <v>5</v>
      </c>
      <c r="J637" s="39">
        <v>4</v>
      </c>
      <c r="K637" s="38">
        <v>5</v>
      </c>
      <c r="L637" s="39">
        <v>4</v>
      </c>
      <c r="M637" s="38">
        <v>5</v>
      </c>
      <c r="N637" s="39">
        <v>4</v>
      </c>
      <c r="O637" s="38">
        <v>3</v>
      </c>
      <c r="P637" s="39">
        <v>4</v>
      </c>
      <c r="Q637" s="38">
        <f t="shared" si="44"/>
        <v>18</v>
      </c>
      <c r="R637" s="39">
        <f t="shared" si="43"/>
        <v>16</v>
      </c>
      <c r="S637" s="27">
        <f t="shared" si="45"/>
        <v>17</v>
      </c>
      <c r="T637" s="28">
        <f t="shared" si="46"/>
        <v>2</v>
      </c>
      <c r="U637">
        <f t="shared" si="47"/>
        <v>1.4142135623730951</v>
      </c>
      <c r="W637" s="39">
        <v>17</v>
      </c>
    </row>
    <row r="638" spans="1:23" s="9" customFormat="1" ht="45" customHeight="1">
      <c r="A638" s="119" t="s">
        <v>1664</v>
      </c>
      <c r="B638" s="10" t="s">
        <v>1665</v>
      </c>
      <c r="C638" s="37" t="s">
        <v>1666</v>
      </c>
      <c r="D638" s="37" t="s">
        <v>30</v>
      </c>
      <c r="E638" s="37" t="s">
        <v>25</v>
      </c>
      <c r="F638" s="76">
        <v>26604251</v>
      </c>
      <c r="G638" s="40"/>
      <c r="H638" s="40"/>
      <c r="I638" s="38">
        <v>0</v>
      </c>
      <c r="J638" s="39">
        <v>3</v>
      </c>
      <c r="K638" s="38">
        <v>4</v>
      </c>
      <c r="L638" s="39">
        <v>2</v>
      </c>
      <c r="M638" s="38">
        <v>3</v>
      </c>
      <c r="N638" s="39">
        <v>3</v>
      </c>
      <c r="O638" s="38">
        <v>1</v>
      </c>
      <c r="P638" s="39">
        <v>3</v>
      </c>
      <c r="Q638" s="38">
        <f t="shared" si="44"/>
        <v>8</v>
      </c>
      <c r="R638" s="39">
        <f t="shared" si="43"/>
        <v>11</v>
      </c>
      <c r="S638" s="27">
        <f t="shared" si="45"/>
        <v>9.5</v>
      </c>
      <c r="T638" s="28">
        <f t="shared" si="46"/>
        <v>3</v>
      </c>
      <c r="U638">
        <f t="shared" si="47"/>
        <v>2.1213203435596424</v>
      </c>
      <c r="W638" s="39">
        <v>9.5</v>
      </c>
    </row>
    <row r="639" spans="1:23" s="9" customFormat="1" ht="45" customHeight="1">
      <c r="A639" s="37" t="s">
        <v>1667</v>
      </c>
      <c r="B639" s="37" t="s">
        <v>1668</v>
      </c>
      <c r="C639" s="165" t="s">
        <v>1112</v>
      </c>
      <c r="D639" s="37" t="s">
        <v>24</v>
      </c>
      <c r="E639" s="37" t="s">
        <v>25</v>
      </c>
      <c r="F639" s="76">
        <v>26628824</v>
      </c>
      <c r="G639" s="40"/>
      <c r="H639" s="40"/>
      <c r="I639" s="38">
        <v>2</v>
      </c>
      <c r="J639" s="39">
        <v>4</v>
      </c>
      <c r="K639" s="38">
        <v>5</v>
      </c>
      <c r="L639" s="39">
        <v>5</v>
      </c>
      <c r="M639" s="38">
        <v>3</v>
      </c>
      <c r="N639" s="39">
        <v>3</v>
      </c>
      <c r="O639" s="38">
        <v>2</v>
      </c>
      <c r="P639" s="39">
        <v>3</v>
      </c>
      <c r="Q639" s="38">
        <f t="shared" si="44"/>
        <v>12</v>
      </c>
      <c r="R639" s="39">
        <f>SUM(J639+L639+N639+P639)</f>
        <v>15</v>
      </c>
      <c r="S639" s="27">
        <f t="shared" si="45"/>
        <v>13.5</v>
      </c>
      <c r="T639" s="28">
        <f t="shared" si="46"/>
        <v>3</v>
      </c>
      <c r="U639">
        <f t="shared" si="47"/>
        <v>2.1213203435596424</v>
      </c>
      <c r="V639" s="39"/>
      <c r="W639" s="39">
        <v>13.5</v>
      </c>
    </row>
    <row r="640" spans="1:23" s="9" customFormat="1" ht="183">
      <c r="A640" s="167" t="s">
        <v>384</v>
      </c>
      <c r="B640" s="168" t="s">
        <v>1669</v>
      </c>
      <c r="C640" s="166" t="s">
        <v>385</v>
      </c>
      <c r="D640" s="167" t="s">
        <v>30</v>
      </c>
      <c r="E640" s="167" t="s">
        <v>25</v>
      </c>
      <c r="F640" s="166" t="s">
        <v>1670</v>
      </c>
      <c r="G640" s="40"/>
      <c r="H640" s="40"/>
      <c r="I640" s="41">
        <v>5</v>
      </c>
      <c r="J640" s="39">
        <v>2</v>
      </c>
      <c r="K640" s="38">
        <v>5</v>
      </c>
      <c r="L640" s="39">
        <v>4</v>
      </c>
      <c r="M640" s="38">
        <v>5</v>
      </c>
      <c r="N640" s="39">
        <v>3</v>
      </c>
      <c r="O640" s="38">
        <v>5</v>
      </c>
      <c r="P640" s="39">
        <v>1</v>
      </c>
      <c r="Q640" s="38">
        <f t="shared" si="44"/>
        <v>20</v>
      </c>
      <c r="R640" s="39">
        <f t="shared" ref="R640:R663" si="48">SUM(J640+L640+N640+P640)</f>
        <v>10</v>
      </c>
      <c r="S640" s="27">
        <f t="shared" si="45"/>
        <v>15</v>
      </c>
      <c r="T640" s="28">
        <f t="shared" si="46"/>
        <v>10</v>
      </c>
      <c r="U640">
        <f t="shared" si="47"/>
        <v>7.0710678118654755</v>
      </c>
      <c r="V640" s="9">
        <v>13</v>
      </c>
      <c r="W640" s="39">
        <f>(20+10+13)/3</f>
        <v>14.333333333333334</v>
      </c>
    </row>
    <row r="641" spans="1:23" s="9" customFormat="1" ht="166">
      <c r="A641" s="166" t="s">
        <v>389</v>
      </c>
      <c r="B641" s="167" t="s">
        <v>1671</v>
      </c>
      <c r="C641" s="166" t="s">
        <v>399</v>
      </c>
      <c r="D641" s="167" t="s">
        <v>24</v>
      </c>
      <c r="E641" s="167" t="s">
        <v>25</v>
      </c>
      <c r="F641" s="166" t="s">
        <v>1672</v>
      </c>
      <c r="G641" s="44"/>
      <c r="H641" s="40"/>
      <c r="I641" s="45">
        <v>3</v>
      </c>
      <c r="J641" s="39">
        <v>2</v>
      </c>
      <c r="K641" s="45">
        <v>5</v>
      </c>
      <c r="L641" s="39">
        <v>4</v>
      </c>
      <c r="M641" s="45">
        <v>5</v>
      </c>
      <c r="N641" s="39">
        <v>4</v>
      </c>
      <c r="O641" s="45">
        <v>5</v>
      </c>
      <c r="P641" s="39">
        <v>4</v>
      </c>
      <c r="Q641" s="38">
        <f t="shared" si="44"/>
        <v>18</v>
      </c>
      <c r="R641" s="39">
        <f t="shared" si="48"/>
        <v>14</v>
      </c>
      <c r="S641" s="27">
        <f t="shared" si="45"/>
        <v>16</v>
      </c>
      <c r="T641" s="28">
        <f t="shared" si="46"/>
        <v>4</v>
      </c>
      <c r="U641">
        <f t="shared" si="47"/>
        <v>2.8284271247461903</v>
      </c>
      <c r="W641" s="39">
        <v>16</v>
      </c>
    </row>
    <row r="642" spans="1:23" s="9" customFormat="1">
      <c r="A642" s="166" t="s">
        <v>1673</v>
      </c>
      <c r="B642" s="166" t="s">
        <v>1674</v>
      </c>
      <c r="C642" s="166" t="s">
        <v>1469</v>
      </c>
      <c r="D642" s="167" t="s">
        <v>29</v>
      </c>
      <c r="E642" s="167" t="s">
        <v>25</v>
      </c>
      <c r="F642" s="166" t="s">
        <v>1675</v>
      </c>
      <c r="G642" s="40"/>
      <c r="H642" s="40"/>
      <c r="I642" s="38">
        <v>3</v>
      </c>
      <c r="J642" s="39">
        <v>3</v>
      </c>
      <c r="K642" s="38">
        <v>5</v>
      </c>
      <c r="L642" s="39">
        <v>2</v>
      </c>
      <c r="M642" s="38">
        <v>3</v>
      </c>
      <c r="N642" s="39">
        <v>2</v>
      </c>
      <c r="O642" s="38">
        <v>3</v>
      </c>
      <c r="P642" s="39">
        <v>1</v>
      </c>
      <c r="Q642" s="38">
        <f t="shared" si="44"/>
        <v>14</v>
      </c>
      <c r="R642" s="39">
        <f t="shared" si="48"/>
        <v>8</v>
      </c>
      <c r="S642" s="27">
        <f t="shared" si="45"/>
        <v>11</v>
      </c>
      <c r="T642" s="28">
        <f t="shared" si="46"/>
        <v>6</v>
      </c>
      <c r="U642">
        <f t="shared" si="47"/>
        <v>4.2426406871192848</v>
      </c>
      <c r="W642" s="39">
        <v>11</v>
      </c>
    </row>
    <row r="643" spans="1:23" s="9" customFormat="1" ht="181">
      <c r="A643" s="166" t="s">
        <v>1075</v>
      </c>
      <c r="B643" s="167" t="s">
        <v>1676</v>
      </c>
      <c r="C643" s="166" t="s">
        <v>1677</v>
      </c>
      <c r="D643" s="167" t="s">
        <v>24</v>
      </c>
      <c r="E643" s="167" t="s">
        <v>25</v>
      </c>
      <c r="F643" s="166" t="s">
        <v>1678</v>
      </c>
      <c r="G643" s="40"/>
      <c r="H643" s="40"/>
      <c r="I643" s="38">
        <v>4</v>
      </c>
      <c r="J643" s="39">
        <v>3</v>
      </c>
      <c r="K643" s="38">
        <v>1</v>
      </c>
      <c r="L643" s="39">
        <v>1</v>
      </c>
      <c r="M643" s="38">
        <v>5</v>
      </c>
      <c r="N643" s="39">
        <v>3</v>
      </c>
      <c r="O643" s="38">
        <v>3</v>
      </c>
      <c r="P643" s="39">
        <v>1</v>
      </c>
      <c r="Q643" s="38">
        <f t="shared" si="44"/>
        <v>13</v>
      </c>
      <c r="R643" s="39">
        <f t="shared" si="48"/>
        <v>8</v>
      </c>
      <c r="S643" s="27">
        <f t="shared" si="45"/>
        <v>10.5</v>
      </c>
      <c r="T643" s="28">
        <f t="shared" si="46"/>
        <v>5</v>
      </c>
      <c r="U643">
        <f t="shared" si="47"/>
        <v>3.5355339059327378</v>
      </c>
      <c r="W643" s="39">
        <v>10.5</v>
      </c>
    </row>
    <row r="644" spans="1:23" s="9" customFormat="1" ht="196">
      <c r="A644" s="166" t="s">
        <v>395</v>
      </c>
      <c r="B644" s="167" t="s">
        <v>1679</v>
      </c>
      <c r="C644" s="166" t="s">
        <v>248</v>
      </c>
      <c r="D644" s="167" t="s">
        <v>24</v>
      </c>
      <c r="E644" s="167" t="s">
        <v>25</v>
      </c>
      <c r="F644" s="166" t="s">
        <v>1680</v>
      </c>
      <c r="G644" s="40"/>
      <c r="H644" s="40"/>
      <c r="I644" s="38">
        <v>2</v>
      </c>
      <c r="J644" s="39">
        <v>3</v>
      </c>
      <c r="K644" s="38">
        <v>5</v>
      </c>
      <c r="L644" s="39">
        <v>5</v>
      </c>
      <c r="M644" s="38">
        <v>5</v>
      </c>
      <c r="N644" s="39">
        <v>3</v>
      </c>
      <c r="O644" s="38">
        <v>4</v>
      </c>
      <c r="P644" s="39">
        <v>5</v>
      </c>
      <c r="Q644" s="38">
        <f t="shared" si="44"/>
        <v>16</v>
      </c>
      <c r="R644" s="39">
        <f t="shared" si="48"/>
        <v>16</v>
      </c>
      <c r="S644" s="27">
        <f t="shared" si="45"/>
        <v>16</v>
      </c>
      <c r="T644" s="28">
        <f t="shared" si="46"/>
        <v>0</v>
      </c>
      <c r="U644">
        <f t="shared" si="47"/>
        <v>0</v>
      </c>
      <c r="V644" s="39"/>
      <c r="W644" s="39">
        <v>16</v>
      </c>
    </row>
    <row r="645" spans="1:23" s="39" customFormat="1" ht="196">
      <c r="A645" s="166" t="s">
        <v>1681</v>
      </c>
      <c r="B645" s="169" t="s">
        <v>1682</v>
      </c>
      <c r="C645" s="166" t="s">
        <v>188</v>
      </c>
      <c r="D645" s="169" t="s">
        <v>30</v>
      </c>
      <c r="E645" s="167" t="s">
        <v>25</v>
      </c>
      <c r="F645" s="166" t="s">
        <v>1683</v>
      </c>
      <c r="G645" s="40"/>
      <c r="H645" s="40"/>
      <c r="I645" s="38">
        <v>3</v>
      </c>
      <c r="J645" s="43">
        <v>3</v>
      </c>
      <c r="K645" s="38">
        <v>5</v>
      </c>
      <c r="L645" s="39">
        <v>4</v>
      </c>
      <c r="M645" s="38">
        <v>3</v>
      </c>
      <c r="N645" s="39">
        <v>5</v>
      </c>
      <c r="O645" s="38">
        <v>4</v>
      </c>
      <c r="P645" s="39">
        <v>3</v>
      </c>
      <c r="Q645" s="38">
        <f t="shared" si="44"/>
        <v>15</v>
      </c>
      <c r="R645" s="39">
        <f t="shared" si="48"/>
        <v>15</v>
      </c>
      <c r="S645" s="27">
        <f t="shared" si="45"/>
        <v>15</v>
      </c>
      <c r="T645" s="28">
        <f t="shared" si="46"/>
        <v>0</v>
      </c>
      <c r="U645">
        <f t="shared" si="47"/>
        <v>0</v>
      </c>
      <c r="W645" s="39">
        <v>15</v>
      </c>
    </row>
    <row r="646" spans="1:23" s="9" customFormat="1" ht="113">
      <c r="A646" s="166" t="s">
        <v>1684</v>
      </c>
      <c r="B646" s="168" t="s">
        <v>1685</v>
      </c>
      <c r="C646" s="166" t="s">
        <v>1686</v>
      </c>
      <c r="D646" s="170" t="s">
        <v>24</v>
      </c>
      <c r="E646" s="167" t="s">
        <v>25</v>
      </c>
      <c r="F646" s="166" t="s">
        <v>1687</v>
      </c>
      <c r="G646" s="40"/>
      <c r="H646" s="40"/>
      <c r="I646" s="38">
        <v>1</v>
      </c>
      <c r="J646" s="39">
        <v>2</v>
      </c>
      <c r="K646" s="38">
        <v>2</v>
      </c>
      <c r="L646" s="39">
        <v>1</v>
      </c>
      <c r="M646" s="38">
        <v>5</v>
      </c>
      <c r="N646" s="39">
        <v>3</v>
      </c>
      <c r="O646" s="38">
        <v>3</v>
      </c>
      <c r="P646" s="39">
        <v>3</v>
      </c>
      <c r="Q646" s="38">
        <f t="shared" si="44"/>
        <v>11</v>
      </c>
      <c r="R646" s="39">
        <f t="shared" si="48"/>
        <v>9</v>
      </c>
      <c r="S646" s="27">
        <f t="shared" si="45"/>
        <v>10</v>
      </c>
      <c r="T646" s="28">
        <f t="shared" si="46"/>
        <v>2</v>
      </c>
      <c r="U646">
        <f t="shared" si="47"/>
        <v>1.4142135623730951</v>
      </c>
      <c r="W646" s="39">
        <v>10</v>
      </c>
    </row>
    <row r="647" spans="1:23" s="9" customFormat="1" ht="226">
      <c r="A647" s="166" t="s">
        <v>397</v>
      </c>
      <c r="B647" s="169" t="s">
        <v>1688</v>
      </c>
      <c r="C647" s="166" t="s">
        <v>248</v>
      </c>
      <c r="D647" s="169" t="s">
        <v>30</v>
      </c>
      <c r="E647" s="167" t="s">
        <v>25</v>
      </c>
      <c r="F647" s="166" t="s">
        <v>1689</v>
      </c>
      <c r="G647" s="40"/>
      <c r="H647" s="40"/>
      <c r="I647" s="38">
        <v>3</v>
      </c>
      <c r="J647" s="39">
        <v>5</v>
      </c>
      <c r="K647" s="38">
        <v>5</v>
      </c>
      <c r="L647" s="39">
        <v>5</v>
      </c>
      <c r="M647" s="38">
        <v>5</v>
      </c>
      <c r="N647" s="39">
        <v>3</v>
      </c>
      <c r="O647" s="38">
        <v>4</v>
      </c>
      <c r="P647" s="39">
        <v>3</v>
      </c>
      <c r="Q647" s="38">
        <f t="shared" si="44"/>
        <v>17</v>
      </c>
      <c r="R647" s="39">
        <f t="shared" si="48"/>
        <v>16</v>
      </c>
      <c r="S647" s="27">
        <f t="shared" si="45"/>
        <v>16.5</v>
      </c>
      <c r="T647" s="28">
        <f t="shared" si="46"/>
        <v>1</v>
      </c>
      <c r="U647">
        <f t="shared" si="47"/>
        <v>0.70710678118654757</v>
      </c>
      <c r="W647" s="39">
        <v>16.5</v>
      </c>
    </row>
    <row r="648" spans="1:23" s="9" customFormat="1" ht="256">
      <c r="A648" s="166" t="s">
        <v>1690</v>
      </c>
      <c r="B648" s="167" t="s">
        <v>1691</v>
      </c>
      <c r="C648" s="166" t="s">
        <v>1692</v>
      </c>
      <c r="D648" s="167" t="s">
        <v>29</v>
      </c>
      <c r="E648" s="167" t="s">
        <v>25</v>
      </c>
      <c r="F648" s="166" t="s">
        <v>1693</v>
      </c>
      <c r="G648" s="40"/>
      <c r="H648" s="40"/>
      <c r="I648" s="38">
        <v>3</v>
      </c>
      <c r="J648" s="39">
        <v>3</v>
      </c>
      <c r="K648" s="38">
        <v>5</v>
      </c>
      <c r="L648" s="39">
        <v>4</v>
      </c>
      <c r="M648" s="38">
        <v>4</v>
      </c>
      <c r="N648" s="39">
        <v>4</v>
      </c>
      <c r="O648" s="38">
        <v>4</v>
      </c>
      <c r="P648" s="39">
        <v>1</v>
      </c>
      <c r="Q648" s="38">
        <f t="shared" si="44"/>
        <v>16</v>
      </c>
      <c r="R648" s="39">
        <f>SUM(J648+L648+N648+P648)</f>
        <v>12</v>
      </c>
      <c r="S648" s="27">
        <f t="shared" si="45"/>
        <v>14</v>
      </c>
      <c r="T648" s="28">
        <f t="shared" si="46"/>
        <v>4</v>
      </c>
      <c r="U648">
        <f t="shared" si="47"/>
        <v>2.8284271247461903</v>
      </c>
      <c r="W648" s="39">
        <v>14</v>
      </c>
    </row>
    <row r="649" spans="1:23" s="9" customFormat="1">
      <c r="A649" s="167" t="s">
        <v>1363</v>
      </c>
      <c r="B649" s="166" t="s">
        <v>1694</v>
      </c>
      <c r="C649" s="166" t="s">
        <v>1695</v>
      </c>
      <c r="D649" s="166" t="s">
        <v>24</v>
      </c>
      <c r="E649" s="167" t="s">
        <v>25</v>
      </c>
      <c r="F649" s="166" t="s">
        <v>1696</v>
      </c>
      <c r="G649" s="40"/>
      <c r="H649" s="40"/>
      <c r="I649" s="38">
        <v>3</v>
      </c>
      <c r="J649" s="39">
        <v>3</v>
      </c>
      <c r="K649" s="38">
        <v>5</v>
      </c>
      <c r="L649" s="39">
        <v>4</v>
      </c>
      <c r="M649" s="38">
        <v>2</v>
      </c>
      <c r="N649" s="39">
        <v>2</v>
      </c>
      <c r="O649" s="38">
        <v>3</v>
      </c>
      <c r="P649" s="39">
        <v>2</v>
      </c>
      <c r="Q649" s="38">
        <f t="shared" si="44"/>
        <v>13</v>
      </c>
      <c r="R649" s="39">
        <f t="shared" si="48"/>
        <v>11</v>
      </c>
      <c r="S649" s="27">
        <f t="shared" si="45"/>
        <v>12</v>
      </c>
      <c r="T649" s="28">
        <f t="shared" si="46"/>
        <v>2</v>
      </c>
      <c r="U649">
        <f t="shared" si="47"/>
        <v>1.4142135623730951</v>
      </c>
      <c r="W649" s="39">
        <v>12</v>
      </c>
    </row>
    <row r="650" spans="1:23" s="9" customFormat="1" ht="165">
      <c r="A650" s="37" t="s">
        <v>1697</v>
      </c>
      <c r="B650" s="37" t="s">
        <v>1698</v>
      </c>
      <c r="C650" s="37" t="s">
        <v>1699</v>
      </c>
      <c r="D650" s="37" t="s">
        <v>24</v>
      </c>
      <c r="E650" s="37" t="s">
        <v>25</v>
      </c>
      <c r="F650" s="171">
        <v>26707581</v>
      </c>
      <c r="G650" s="40"/>
      <c r="H650" s="40"/>
      <c r="I650" s="38">
        <v>3</v>
      </c>
      <c r="J650" s="39">
        <v>3</v>
      </c>
      <c r="K650" s="38">
        <v>5</v>
      </c>
      <c r="L650" s="39">
        <v>4</v>
      </c>
      <c r="M650" s="38">
        <v>3</v>
      </c>
      <c r="N650" s="39">
        <v>3</v>
      </c>
      <c r="O650" s="38">
        <v>1</v>
      </c>
      <c r="P650" s="39">
        <v>2</v>
      </c>
      <c r="Q650" s="38">
        <v>12</v>
      </c>
      <c r="R650" s="39">
        <f t="shared" si="48"/>
        <v>12</v>
      </c>
      <c r="S650" s="27">
        <f t="shared" si="45"/>
        <v>12</v>
      </c>
      <c r="T650" s="28">
        <f t="shared" si="46"/>
        <v>0</v>
      </c>
      <c r="U650">
        <f t="shared" si="47"/>
        <v>0</v>
      </c>
      <c r="W650" s="39">
        <v>12</v>
      </c>
    </row>
    <row r="651" spans="1:23" s="9" customFormat="1" ht="150">
      <c r="A651" s="37" t="s">
        <v>1700</v>
      </c>
      <c r="B651" s="37" t="s">
        <v>1701</v>
      </c>
      <c r="C651" s="37" t="s">
        <v>1702</v>
      </c>
      <c r="D651" s="37" t="s">
        <v>30</v>
      </c>
      <c r="E651" s="37" t="s">
        <v>25</v>
      </c>
      <c r="F651" s="172">
        <v>26739767</v>
      </c>
      <c r="G651" s="40"/>
      <c r="H651" s="40"/>
      <c r="I651" s="41">
        <v>3</v>
      </c>
      <c r="J651" s="39">
        <v>2</v>
      </c>
      <c r="K651" s="38">
        <v>2</v>
      </c>
      <c r="L651" s="39">
        <v>3</v>
      </c>
      <c r="M651" s="38">
        <v>3</v>
      </c>
      <c r="N651" s="39">
        <v>3</v>
      </c>
      <c r="O651" s="38">
        <v>1</v>
      </c>
      <c r="P651" s="39">
        <v>3</v>
      </c>
      <c r="Q651" s="38">
        <v>9</v>
      </c>
      <c r="R651" s="39">
        <f t="shared" si="48"/>
        <v>11</v>
      </c>
      <c r="S651" s="27">
        <f t="shared" si="45"/>
        <v>10</v>
      </c>
      <c r="T651" s="28">
        <f t="shared" si="46"/>
        <v>2</v>
      </c>
      <c r="U651">
        <f t="shared" si="47"/>
        <v>1.4142135623730951</v>
      </c>
      <c r="W651" s="39">
        <v>10</v>
      </c>
    </row>
    <row r="652" spans="1:23" s="9" customFormat="1" ht="300">
      <c r="A652" s="37" t="s">
        <v>1703</v>
      </c>
      <c r="B652" s="37" t="s">
        <v>1704</v>
      </c>
      <c r="C652" s="171" t="s">
        <v>1217</v>
      </c>
      <c r="D652" s="37" t="s">
        <v>24</v>
      </c>
      <c r="E652" s="37" t="s">
        <v>25</v>
      </c>
      <c r="F652" s="171">
        <v>26730391</v>
      </c>
      <c r="G652" s="40"/>
      <c r="H652" s="40"/>
      <c r="I652" s="38">
        <v>3</v>
      </c>
      <c r="J652" s="39">
        <v>2</v>
      </c>
      <c r="K652" s="38">
        <v>4</v>
      </c>
      <c r="L652" s="39">
        <v>5</v>
      </c>
      <c r="M652" s="38">
        <v>4</v>
      </c>
      <c r="N652" s="39">
        <v>2</v>
      </c>
      <c r="O652" s="38">
        <v>4</v>
      </c>
      <c r="P652" s="39">
        <v>1</v>
      </c>
      <c r="Q652" s="38">
        <v>15</v>
      </c>
      <c r="R652" s="39">
        <f t="shared" si="48"/>
        <v>10</v>
      </c>
      <c r="S652" s="27">
        <f t="shared" si="45"/>
        <v>12.5</v>
      </c>
      <c r="T652" s="28">
        <f t="shared" si="46"/>
        <v>5</v>
      </c>
      <c r="U652">
        <f t="shared" si="47"/>
        <v>3.5355339059327378</v>
      </c>
      <c r="W652" s="39">
        <v>12.5</v>
      </c>
    </row>
    <row r="653" spans="1:23" s="9" customFormat="1" ht="195">
      <c r="A653" s="37" t="s">
        <v>1705</v>
      </c>
      <c r="B653" s="37" t="s">
        <v>1706</v>
      </c>
      <c r="C653" s="37" t="s">
        <v>563</v>
      </c>
      <c r="D653" s="37" t="s">
        <v>24</v>
      </c>
      <c r="E653" s="37" t="s">
        <v>25</v>
      </c>
      <c r="F653" s="172">
        <v>26691609</v>
      </c>
      <c r="G653" s="40"/>
      <c r="H653" s="40"/>
      <c r="I653" s="38">
        <v>3</v>
      </c>
      <c r="J653" s="39">
        <v>3</v>
      </c>
      <c r="K653" s="38">
        <v>5</v>
      </c>
      <c r="L653" s="39">
        <v>5</v>
      </c>
      <c r="M653" s="38">
        <v>4</v>
      </c>
      <c r="N653" s="39">
        <v>3</v>
      </c>
      <c r="O653" s="38">
        <v>1</v>
      </c>
      <c r="P653" s="39">
        <v>3</v>
      </c>
      <c r="Q653" s="38">
        <v>13</v>
      </c>
      <c r="R653" s="39">
        <f t="shared" si="48"/>
        <v>14</v>
      </c>
      <c r="S653" s="27">
        <f t="shared" si="45"/>
        <v>13.5</v>
      </c>
      <c r="T653" s="28">
        <f t="shared" si="46"/>
        <v>1</v>
      </c>
      <c r="U653">
        <f t="shared" si="47"/>
        <v>0.70710678118654757</v>
      </c>
      <c r="W653" s="39">
        <v>13.5</v>
      </c>
    </row>
    <row r="654" spans="1:23" s="39" customFormat="1" ht="180">
      <c r="A654" s="42" t="s">
        <v>1707</v>
      </c>
      <c r="B654" s="42" t="s">
        <v>1708</v>
      </c>
      <c r="C654" s="42" t="s">
        <v>563</v>
      </c>
      <c r="D654" s="42" t="s">
        <v>24</v>
      </c>
      <c r="E654" s="37" t="s">
        <v>25</v>
      </c>
      <c r="F654" s="172">
        <v>26692292</v>
      </c>
      <c r="G654" s="40"/>
      <c r="H654" s="40"/>
      <c r="I654" s="38">
        <v>3</v>
      </c>
      <c r="J654" s="39">
        <v>3</v>
      </c>
      <c r="K654" s="38">
        <v>4</v>
      </c>
      <c r="L654" s="39">
        <v>5</v>
      </c>
      <c r="M654" s="38">
        <v>4</v>
      </c>
      <c r="N654" s="39">
        <v>5</v>
      </c>
      <c r="O654" s="38">
        <v>2</v>
      </c>
      <c r="P654" s="39">
        <v>4</v>
      </c>
      <c r="Q654" s="38">
        <v>13</v>
      </c>
      <c r="R654" s="39">
        <f t="shared" si="48"/>
        <v>17</v>
      </c>
      <c r="S654" s="27">
        <f t="shared" si="45"/>
        <v>15</v>
      </c>
      <c r="T654" s="28">
        <f t="shared" si="46"/>
        <v>4</v>
      </c>
      <c r="U654">
        <f t="shared" si="47"/>
        <v>2.8284271247461903</v>
      </c>
      <c r="W654" s="39">
        <v>15</v>
      </c>
    </row>
    <row r="655" spans="1:23" s="9" customFormat="1" ht="60">
      <c r="A655" s="37" t="s">
        <v>627</v>
      </c>
      <c r="B655" s="173" t="s">
        <v>1709</v>
      </c>
      <c r="C655" s="37" t="s">
        <v>71</v>
      </c>
      <c r="D655" s="37" t="s">
        <v>29</v>
      </c>
      <c r="E655" s="37" t="s">
        <v>25</v>
      </c>
      <c r="F655" s="172">
        <v>26690182</v>
      </c>
      <c r="G655" s="40"/>
      <c r="H655" s="40"/>
      <c r="I655" s="38">
        <v>3</v>
      </c>
      <c r="J655" s="39">
        <v>2</v>
      </c>
      <c r="K655" s="38">
        <v>2</v>
      </c>
      <c r="L655" s="39">
        <v>5</v>
      </c>
      <c r="M655" s="38">
        <v>3</v>
      </c>
      <c r="N655" s="39">
        <v>3</v>
      </c>
      <c r="O655" s="38">
        <v>3</v>
      </c>
      <c r="P655" s="39">
        <v>1</v>
      </c>
      <c r="Q655" s="38">
        <v>11</v>
      </c>
      <c r="R655" s="39">
        <f t="shared" si="48"/>
        <v>11</v>
      </c>
      <c r="S655" s="27">
        <f t="shared" si="45"/>
        <v>11</v>
      </c>
      <c r="T655" s="28">
        <f t="shared" si="46"/>
        <v>0</v>
      </c>
      <c r="U655">
        <f t="shared" si="47"/>
        <v>0</v>
      </c>
      <c r="W655" s="39">
        <v>11</v>
      </c>
    </row>
    <row r="656" spans="1:23" s="9" customFormat="1" ht="187">
      <c r="A656" s="37" t="s">
        <v>1710</v>
      </c>
      <c r="B656" s="174" t="s">
        <v>1711</v>
      </c>
      <c r="C656" s="172" t="s">
        <v>1712</v>
      </c>
      <c r="D656" s="37" t="s">
        <v>24</v>
      </c>
      <c r="E656" s="37" t="s">
        <v>25</v>
      </c>
      <c r="F656" s="172">
        <v>26689717</v>
      </c>
      <c r="G656" s="40"/>
      <c r="H656" s="40"/>
      <c r="I656" s="38">
        <v>3</v>
      </c>
      <c r="J656" s="39">
        <v>3</v>
      </c>
      <c r="K656" s="38">
        <v>5</v>
      </c>
      <c r="L656" s="39">
        <v>5</v>
      </c>
      <c r="M656" s="38">
        <v>2</v>
      </c>
      <c r="N656" s="39">
        <v>3</v>
      </c>
      <c r="O656" s="38">
        <v>1</v>
      </c>
      <c r="P656" s="39">
        <v>1</v>
      </c>
      <c r="Q656" s="38">
        <v>11</v>
      </c>
      <c r="R656" s="39">
        <f t="shared" si="48"/>
        <v>12</v>
      </c>
      <c r="S656" s="27">
        <f t="shared" si="45"/>
        <v>11.5</v>
      </c>
      <c r="T656" s="28">
        <f t="shared" si="46"/>
        <v>1</v>
      </c>
      <c r="U656">
        <f t="shared" si="47"/>
        <v>0.70710678118654757</v>
      </c>
      <c r="W656" s="39">
        <v>11.5</v>
      </c>
    </row>
    <row r="657" spans="1:23" s="9" customFormat="1" ht="165">
      <c r="A657" s="37" t="s">
        <v>1713</v>
      </c>
      <c r="B657" s="37" t="s">
        <v>1714</v>
      </c>
      <c r="C657" s="37" t="s">
        <v>1715</v>
      </c>
      <c r="D657" s="37" t="s">
        <v>24</v>
      </c>
      <c r="E657" s="37" t="s">
        <v>25</v>
      </c>
      <c r="F657" s="172">
        <v>26725449</v>
      </c>
      <c r="G657" s="40"/>
      <c r="H657" s="40"/>
      <c r="I657" s="38">
        <v>3</v>
      </c>
      <c r="J657" s="39">
        <v>3</v>
      </c>
      <c r="K657" s="38">
        <v>3</v>
      </c>
      <c r="L657" s="39">
        <v>5</v>
      </c>
      <c r="M657" s="38">
        <v>1</v>
      </c>
      <c r="N657" s="39">
        <v>3</v>
      </c>
      <c r="O657" s="38">
        <v>1</v>
      </c>
      <c r="P657" s="39">
        <v>2</v>
      </c>
      <c r="Q657" s="38">
        <v>8</v>
      </c>
      <c r="R657" s="39">
        <f t="shared" si="48"/>
        <v>13</v>
      </c>
      <c r="S657" s="27">
        <f t="shared" si="45"/>
        <v>10.5</v>
      </c>
      <c r="T657" s="28">
        <f t="shared" si="46"/>
        <v>5</v>
      </c>
      <c r="U657">
        <f t="shared" si="47"/>
        <v>3.5355339059327378</v>
      </c>
      <c r="W657" s="39">
        <v>10.5</v>
      </c>
    </row>
    <row r="658" spans="1:23" s="9" customFormat="1" ht="120">
      <c r="A658" s="37" t="s">
        <v>1257</v>
      </c>
      <c r="B658" s="37" t="s">
        <v>1716</v>
      </c>
      <c r="C658" s="172" t="s">
        <v>1717</v>
      </c>
      <c r="D658" s="37" t="s">
        <v>30</v>
      </c>
      <c r="E658" s="37" t="s">
        <v>25</v>
      </c>
      <c r="F658" s="172">
        <v>26693186</v>
      </c>
      <c r="G658" s="40"/>
      <c r="H658" s="40"/>
      <c r="I658" s="38">
        <v>3</v>
      </c>
      <c r="J658" s="39">
        <v>3</v>
      </c>
      <c r="K658" s="38">
        <v>3</v>
      </c>
      <c r="L658" s="39">
        <v>5</v>
      </c>
      <c r="M658" s="38">
        <v>3</v>
      </c>
      <c r="N658" s="39">
        <v>3</v>
      </c>
      <c r="O658" s="38">
        <v>1</v>
      </c>
      <c r="P658" s="39">
        <v>1</v>
      </c>
      <c r="Q658" s="38">
        <v>10</v>
      </c>
      <c r="R658" s="39">
        <f t="shared" si="48"/>
        <v>12</v>
      </c>
      <c r="S658" s="27">
        <f t="shared" si="45"/>
        <v>11</v>
      </c>
      <c r="T658" s="28">
        <f t="shared" si="46"/>
        <v>2</v>
      </c>
      <c r="U658">
        <f t="shared" si="47"/>
        <v>1.4142135623730951</v>
      </c>
      <c r="W658" s="39">
        <v>11</v>
      </c>
    </row>
    <row r="659" spans="1:23" s="9" customFormat="1" ht="150">
      <c r="A659" s="37" t="s">
        <v>1718</v>
      </c>
      <c r="B659" s="37" t="s">
        <v>1719</v>
      </c>
      <c r="C659" s="37" t="s">
        <v>1717</v>
      </c>
      <c r="D659" s="37" t="s">
        <v>30</v>
      </c>
      <c r="E659" s="37" t="s">
        <v>25</v>
      </c>
      <c r="F659" s="172">
        <v>26693187</v>
      </c>
      <c r="G659" s="44"/>
      <c r="H659" s="40"/>
      <c r="I659" s="45">
        <v>3</v>
      </c>
      <c r="J659" s="39">
        <v>3</v>
      </c>
      <c r="K659" s="45">
        <v>5</v>
      </c>
      <c r="L659" s="39">
        <v>5</v>
      </c>
      <c r="M659" s="45">
        <v>2</v>
      </c>
      <c r="N659" s="39">
        <v>3</v>
      </c>
      <c r="O659" s="45">
        <v>2</v>
      </c>
      <c r="P659" s="39">
        <v>1</v>
      </c>
      <c r="Q659" s="38">
        <v>12</v>
      </c>
      <c r="R659" s="39">
        <f t="shared" si="48"/>
        <v>12</v>
      </c>
      <c r="S659" s="27">
        <f t="shared" si="45"/>
        <v>12</v>
      </c>
      <c r="T659" s="28">
        <f t="shared" si="46"/>
        <v>0</v>
      </c>
      <c r="U659">
        <f t="shared" si="47"/>
        <v>0</v>
      </c>
      <c r="W659" s="39">
        <v>12</v>
      </c>
    </row>
    <row r="660" spans="1:23" s="9" customFormat="1" ht="314">
      <c r="A660" s="42" t="s">
        <v>1720</v>
      </c>
      <c r="B660" s="42" t="s">
        <v>1721</v>
      </c>
      <c r="C660" s="42" t="s">
        <v>23</v>
      </c>
      <c r="D660" s="42" t="s">
        <v>30</v>
      </c>
      <c r="E660" s="37" t="s">
        <v>25</v>
      </c>
      <c r="F660" s="172">
        <v>26725708</v>
      </c>
      <c r="G660" s="40"/>
      <c r="H660" s="40"/>
      <c r="I660" s="38">
        <v>3</v>
      </c>
      <c r="J660" s="39">
        <v>3</v>
      </c>
      <c r="K660" s="38">
        <v>4</v>
      </c>
      <c r="L660" s="39">
        <v>5</v>
      </c>
      <c r="M660" s="38">
        <v>4</v>
      </c>
      <c r="N660" s="39">
        <v>5</v>
      </c>
      <c r="O660" s="38">
        <v>1</v>
      </c>
      <c r="P660" s="39">
        <v>4</v>
      </c>
      <c r="Q660" s="38">
        <v>12</v>
      </c>
      <c r="R660" s="39">
        <f t="shared" si="48"/>
        <v>17</v>
      </c>
      <c r="S660" s="27">
        <f t="shared" si="45"/>
        <v>14.5</v>
      </c>
      <c r="T660" s="28">
        <f t="shared" si="46"/>
        <v>5</v>
      </c>
      <c r="U660">
        <f t="shared" si="47"/>
        <v>3.5355339059327378</v>
      </c>
      <c r="W660" s="39">
        <v>14.5</v>
      </c>
    </row>
    <row r="661" spans="1:23" s="9" customFormat="1" ht="120">
      <c r="A661" s="37" t="s">
        <v>1722</v>
      </c>
      <c r="B661" s="37" t="s">
        <v>1723</v>
      </c>
      <c r="C661" s="172" t="s">
        <v>1724</v>
      </c>
      <c r="D661" s="37" t="s">
        <v>24</v>
      </c>
      <c r="E661" s="37" t="s">
        <v>25</v>
      </c>
      <c r="F661" s="172">
        <v>26714510</v>
      </c>
      <c r="G661" s="40"/>
      <c r="H661" s="40"/>
      <c r="I661" s="38">
        <v>3</v>
      </c>
      <c r="J661" s="43">
        <v>3</v>
      </c>
      <c r="K661" s="38">
        <v>3</v>
      </c>
      <c r="L661" s="39">
        <v>4</v>
      </c>
      <c r="M661" s="38">
        <v>4</v>
      </c>
      <c r="N661" s="39">
        <v>5</v>
      </c>
      <c r="O661" s="38">
        <v>5</v>
      </c>
      <c r="P661" s="39">
        <v>4</v>
      </c>
      <c r="Q661" s="38">
        <v>15</v>
      </c>
      <c r="R661" s="39">
        <f t="shared" si="48"/>
        <v>16</v>
      </c>
      <c r="S661" s="27">
        <f t="shared" si="45"/>
        <v>15.5</v>
      </c>
      <c r="T661" s="28">
        <f t="shared" si="46"/>
        <v>1</v>
      </c>
      <c r="U661">
        <f t="shared" si="47"/>
        <v>0.70710678118654757</v>
      </c>
      <c r="V661" s="39"/>
      <c r="W661" s="39">
        <v>15.5</v>
      </c>
    </row>
    <row r="662" spans="1:23" s="9" customFormat="1" ht="195">
      <c r="A662" s="37" t="s">
        <v>1725</v>
      </c>
      <c r="B662" s="37" t="s">
        <v>1726</v>
      </c>
      <c r="C662" s="172" t="s">
        <v>68</v>
      </c>
      <c r="D662" s="37" t="s">
        <v>24</v>
      </c>
      <c r="E662" s="37" t="s">
        <v>25</v>
      </c>
      <c r="F662" s="172">
        <v>26715641</v>
      </c>
      <c r="G662" s="40"/>
      <c r="H662" s="40"/>
      <c r="I662" s="38">
        <v>3</v>
      </c>
      <c r="J662" s="39">
        <v>3</v>
      </c>
      <c r="K662" s="38">
        <v>4</v>
      </c>
      <c r="L662" s="39">
        <v>5</v>
      </c>
      <c r="M662" s="38">
        <v>5</v>
      </c>
      <c r="N662" s="39">
        <v>5</v>
      </c>
      <c r="O662" s="38">
        <v>1</v>
      </c>
      <c r="P662" s="39">
        <v>2</v>
      </c>
      <c r="Q662" s="38">
        <v>13</v>
      </c>
      <c r="R662" s="39">
        <f t="shared" si="48"/>
        <v>15</v>
      </c>
      <c r="S662" s="27">
        <f t="shared" si="45"/>
        <v>14</v>
      </c>
      <c r="T662" s="28">
        <f t="shared" si="46"/>
        <v>2</v>
      </c>
      <c r="U662">
        <f t="shared" si="47"/>
        <v>1.4142135623730951</v>
      </c>
      <c r="W662" s="39">
        <v>14</v>
      </c>
    </row>
    <row r="663" spans="1:23" s="9" customFormat="1" ht="150">
      <c r="A663" s="37" t="s">
        <v>1727</v>
      </c>
      <c r="B663" s="37" t="s">
        <v>1728</v>
      </c>
      <c r="C663" s="172" t="s">
        <v>1541</v>
      </c>
      <c r="D663" s="37" t="s">
        <v>24</v>
      </c>
      <c r="E663" s="37" t="s">
        <v>25</v>
      </c>
      <c r="F663" s="172">
        <v>26689242</v>
      </c>
      <c r="G663" s="40"/>
      <c r="H663" s="40"/>
      <c r="I663" s="38">
        <v>3</v>
      </c>
      <c r="J663" s="39">
        <v>3</v>
      </c>
      <c r="K663" s="38">
        <v>4</v>
      </c>
      <c r="L663" s="39">
        <v>5</v>
      </c>
      <c r="M663" s="38">
        <v>3</v>
      </c>
      <c r="N663" s="39">
        <v>5</v>
      </c>
      <c r="O663" s="38">
        <v>1</v>
      </c>
      <c r="P663" s="39">
        <v>4</v>
      </c>
      <c r="Q663" s="38">
        <v>11</v>
      </c>
      <c r="R663" s="39">
        <f t="shared" si="48"/>
        <v>17</v>
      </c>
      <c r="S663" s="27">
        <f t="shared" si="45"/>
        <v>14</v>
      </c>
      <c r="T663" s="28">
        <f t="shared" si="46"/>
        <v>6</v>
      </c>
      <c r="U663">
        <f t="shared" si="47"/>
        <v>4.2426406871192848</v>
      </c>
      <c r="W663" s="39">
        <v>14</v>
      </c>
    </row>
    <row r="664" spans="1:23" s="9" customFormat="1" ht="195">
      <c r="A664" s="50" t="s">
        <v>1730</v>
      </c>
      <c r="B664" s="37" t="s">
        <v>1731</v>
      </c>
      <c r="C664" s="37" t="s">
        <v>1732</v>
      </c>
      <c r="D664" s="50" t="s">
        <v>30</v>
      </c>
      <c r="E664" s="50" t="s">
        <v>28</v>
      </c>
      <c r="F664" s="50">
        <v>25937556</v>
      </c>
      <c r="G664" s="38">
        <v>5</v>
      </c>
      <c r="H664" s="39">
        <v>5</v>
      </c>
      <c r="I664" s="38">
        <v>1</v>
      </c>
      <c r="J664" s="39">
        <v>1</v>
      </c>
      <c r="K664" s="40"/>
      <c r="L664" s="40"/>
      <c r="M664" s="38">
        <v>4</v>
      </c>
      <c r="N664" s="39">
        <v>5</v>
      </c>
      <c r="O664" s="38">
        <v>4</v>
      </c>
      <c r="P664" s="39">
        <v>4</v>
      </c>
      <c r="Q664" s="38">
        <f t="shared" ref="Q664:R679" si="49">SUM(G664+I664+M664+O664)</f>
        <v>14</v>
      </c>
      <c r="R664" s="9">
        <f t="shared" si="49"/>
        <v>15</v>
      </c>
      <c r="S664" s="27">
        <f t="shared" si="45"/>
        <v>14.5</v>
      </c>
      <c r="T664" s="28">
        <f t="shared" si="46"/>
        <v>1</v>
      </c>
      <c r="U664">
        <f t="shared" si="47"/>
        <v>0.70710678118654757</v>
      </c>
      <c r="W664" s="39">
        <v>14.5</v>
      </c>
    </row>
    <row r="665" spans="1:23" s="9" customFormat="1" ht="135">
      <c r="A665" s="119" t="s">
        <v>1733</v>
      </c>
      <c r="B665" s="10" t="s">
        <v>1734</v>
      </c>
      <c r="C665" s="175" t="s">
        <v>1729</v>
      </c>
      <c r="D665" s="50" t="s">
        <v>29</v>
      </c>
      <c r="E665" s="50" t="s">
        <v>28</v>
      </c>
      <c r="F665" s="119">
        <v>25782591</v>
      </c>
      <c r="G665" s="38">
        <v>5</v>
      </c>
      <c r="H665" s="39">
        <v>5</v>
      </c>
      <c r="I665" s="38">
        <v>2</v>
      </c>
      <c r="J665" s="39">
        <v>1</v>
      </c>
      <c r="K665" s="40"/>
      <c r="L665" s="40"/>
      <c r="M665" s="38">
        <v>4</v>
      </c>
      <c r="N665" s="39">
        <v>1</v>
      </c>
      <c r="O665" s="38">
        <v>4</v>
      </c>
      <c r="P665" s="39">
        <v>0</v>
      </c>
      <c r="Q665" s="38">
        <f t="shared" si="49"/>
        <v>15</v>
      </c>
      <c r="R665" s="9">
        <f t="shared" si="49"/>
        <v>7</v>
      </c>
      <c r="S665" s="27">
        <f t="shared" si="45"/>
        <v>11</v>
      </c>
      <c r="T665" s="28">
        <f t="shared" si="46"/>
        <v>8</v>
      </c>
      <c r="U665">
        <f t="shared" si="47"/>
        <v>5.6568542494923806</v>
      </c>
      <c r="V665" s="9">
        <v>10</v>
      </c>
      <c r="W665" s="39">
        <f>(15+7+10)/3</f>
        <v>10.666666666666666</v>
      </c>
    </row>
    <row r="666" spans="1:23" s="9" customFormat="1" ht="195">
      <c r="A666" s="9" t="s">
        <v>1735</v>
      </c>
      <c r="B666" s="10" t="s">
        <v>1736</v>
      </c>
      <c r="C666" s="10" t="s">
        <v>72</v>
      </c>
      <c r="D666" s="9" t="s">
        <v>30</v>
      </c>
      <c r="E666" s="9" t="s">
        <v>28</v>
      </c>
      <c r="F666" s="9">
        <v>25840846</v>
      </c>
      <c r="G666" s="38">
        <v>5</v>
      </c>
      <c r="H666" s="39">
        <v>5</v>
      </c>
      <c r="I666" s="38">
        <v>2</v>
      </c>
      <c r="J666" s="39">
        <v>1</v>
      </c>
      <c r="K666" s="40"/>
      <c r="L666" s="40"/>
      <c r="M666" s="38">
        <v>2</v>
      </c>
      <c r="N666" s="39">
        <v>1</v>
      </c>
      <c r="O666" s="38">
        <v>2</v>
      </c>
      <c r="P666" s="39">
        <v>1</v>
      </c>
      <c r="Q666" s="38">
        <f t="shared" si="49"/>
        <v>11</v>
      </c>
      <c r="R666" s="9">
        <f t="shared" si="49"/>
        <v>8</v>
      </c>
      <c r="S666" s="27">
        <f t="shared" si="45"/>
        <v>9.5</v>
      </c>
      <c r="T666" s="28">
        <f t="shared" si="46"/>
        <v>3</v>
      </c>
      <c r="U666">
        <f t="shared" si="47"/>
        <v>2.1213203435596424</v>
      </c>
      <c r="W666" s="39">
        <v>9.5</v>
      </c>
    </row>
    <row r="667" spans="1:23" s="9" customFormat="1" ht="150">
      <c r="A667" s="119" t="s">
        <v>1737</v>
      </c>
      <c r="B667" s="37" t="s">
        <v>1738</v>
      </c>
      <c r="C667" s="146" t="s">
        <v>1739</v>
      </c>
      <c r="D667" s="50" t="s">
        <v>24</v>
      </c>
      <c r="E667" s="50" t="s">
        <v>28</v>
      </c>
      <c r="F667" s="146">
        <v>26606700</v>
      </c>
      <c r="G667" s="38">
        <v>5</v>
      </c>
      <c r="H667" s="39">
        <v>5</v>
      </c>
      <c r="I667" s="38">
        <v>0</v>
      </c>
      <c r="J667" s="9">
        <v>2</v>
      </c>
      <c r="K667" s="40"/>
      <c r="L667" s="40"/>
      <c r="M667" s="38">
        <v>3</v>
      </c>
      <c r="N667" s="9">
        <v>4</v>
      </c>
      <c r="O667" s="38">
        <v>5</v>
      </c>
      <c r="P667" s="176">
        <v>4</v>
      </c>
      <c r="Q667" s="38">
        <f t="shared" si="49"/>
        <v>13</v>
      </c>
      <c r="R667" s="9">
        <f t="shared" si="49"/>
        <v>15</v>
      </c>
      <c r="S667" s="27">
        <f t="shared" si="45"/>
        <v>14</v>
      </c>
      <c r="T667" s="28">
        <f t="shared" si="46"/>
        <v>2</v>
      </c>
      <c r="U667">
        <f t="shared" si="47"/>
        <v>1.4142135623730951</v>
      </c>
      <c r="W667" s="39">
        <v>14</v>
      </c>
    </row>
    <row r="668" spans="1:23" s="9" customFormat="1" ht="165">
      <c r="A668" s="175" t="s">
        <v>1740</v>
      </c>
      <c r="B668" s="10" t="s">
        <v>1741</v>
      </c>
      <c r="C668" s="146" t="s">
        <v>1580</v>
      </c>
      <c r="D668" s="50" t="s">
        <v>1742</v>
      </c>
      <c r="E668" s="50" t="s">
        <v>28</v>
      </c>
      <c r="F668" s="146">
        <v>26611830</v>
      </c>
      <c r="G668" s="38">
        <v>4</v>
      </c>
      <c r="H668" s="39">
        <v>4</v>
      </c>
      <c r="I668" s="38">
        <v>2</v>
      </c>
      <c r="J668" s="39">
        <v>2</v>
      </c>
      <c r="K668" s="40"/>
      <c r="L668" s="40"/>
      <c r="M668" s="38">
        <v>5</v>
      </c>
      <c r="N668" s="39">
        <v>2</v>
      </c>
      <c r="O668" s="38">
        <v>3</v>
      </c>
      <c r="P668" s="176">
        <v>2</v>
      </c>
      <c r="Q668" s="38">
        <f t="shared" si="49"/>
        <v>14</v>
      </c>
      <c r="R668" s="9">
        <f t="shared" si="49"/>
        <v>10</v>
      </c>
      <c r="S668" s="27">
        <f t="shared" si="45"/>
        <v>12</v>
      </c>
      <c r="T668" s="28">
        <f t="shared" si="46"/>
        <v>4</v>
      </c>
      <c r="U668">
        <f t="shared" si="47"/>
        <v>2.8284271247461903</v>
      </c>
      <c r="W668" s="39">
        <v>12</v>
      </c>
    </row>
    <row r="669" spans="1:23" s="39" customFormat="1" ht="195">
      <c r="A669" s="119" t="s">
        <v>1743</v>
      </c>
      <c r="B669" s="10" t="s">
        <v>1744</v>
      </c>
      <c r="C669" s="146" t="s">
        <v>45</v>
      </c>
      <c r="D669" s="50" t="s">
        <v>30</v>
      </c>
      <c r="E669" s="50" t="s">
        <v>28</v>
      </c>
      <c r="F669" s="146">
        <v>26628320</v>
      </c>
      <c r="G669" s="38">
        <v>5</v>
      </c>
      <c r="H669" s="39">
        <v>5</v>
      </c>
      <c r="I669" s="38">
        <v>0</v>
      </c>
      <c r="J669" s="39">
        <v>2</v>
      </c>
      <c r="K669" s="40"/>
      <c r="L669" s="40"/>
      <c r="M669" s="38">
        <v>3</v>
      </c>
      <c r="N669" s="39">
        <v>2</v>
      </c>
      <c r="O669" s="38">
        <v>1</v>
      </c>
      <c r="P669" s="176">
        <v>2</v>
      </c>
      <c r="Q669" s="38">
        <f t="shared" si="49"/>
        <v>9</v>
      </c>
      <c r="R669" s="9">
        <f t="shared" si="49"/>
        <v>11</v>
      </c>
      <c r="S669" s="27">
        <f t="shared" si="45"/>
        <v>10</v>
      </c>
      <c r="T669" s="28">
        <f t="shared" si="46"/>
        <v>2</v>
      </c>
      <c r="U669">
        <f t="shared" si="47"/>
        <v>1.4142135623730951</v>
      </c>
      <c r="W669" s="39">
        <v>10</v>
      </c>
    </row>
    <row r="670" spans="1:23" s="9" customFormat="1" ht="240">
      <c r="A670" s="50" t="s">
        <v>1745</v>
      </c>
      <c r="B670" s="37" t="s">
        <v>1746</v>
      </c>
      <c r="C670" s="146" t="s">
        <v>1596</v>
      </c>
      <c r="D670" s="52" t="s">
        <v>29</v>
      </c>
      <c r="E670" s="50" t="s">
        <v>28</v>
      </c>
      <c r="F670" s="146">
        <v>26589259</v>
      </c>
      <c r="G670" s="38">
        <v>4</v>
      </c>
      <c r="H670" s="39">
        <v>3</v>
      </c>
      <c r="I670" s="38">
        <v>2</v>
      </c>
      <c r="J670" s="39">
        <v>4</v>
      </c>
      <c r="K670" s="44"/>
      <c r="L670" s="40"/>
      <c r="M670" s="38">
        <v>0</v>
      </c>
      <c r="N670" s="39">
        <v>2</v>
      </c>
      <c r="O670" s="38">
        <v>0</v>
      </c>
      <c r="P670" s="177">
        <v>3</v>
      </c>
      <c r="Q670" s="38">
        <f t="shared" si="49"/>
        <v>6</v>
      </c>
      <c r="R670" s="9">
        <f t="shared" si="49"/>
        <v>12</v>
      </c>
      <c r="S670" s="27">
        <f t="shared" si="45"/>
        <v>9</v>
      </c>
      <c r="T670" s="28">
        <f t="shared" si="46"/>
        <v>6</v>
      </c>
      <c r="U670">
        <f t="shared" si="47"/>
        <v>4.2426406871192848</v>
      </c>
      <c r="W670" s="39">
        <v>9</v>
      </c>
    </row>
    <row r="671" spans="1:23" s="9" customFormat="1" ht="225">
      <c r="A671" s="50" t="s">
        <v>1747</v>
      </c>
      <c r="B671" s="37" t="s">
        <v>1748</v>
      </c>
      <c r="C671" s="50" t="s">
        <v>1660</v>
      </c>
      <c r="D671" s="50" t="s">
        <v>24</v>
      </c>
      <c r="E671" s="50" t="s">
        <v>28</v>
      </c>
      <c r="F671" s="16">
        <v>26038013</v>
      </c>
      <c r="G671" s="38">
        <v>5</v>
      </c>
      <c r="H671" s="39">
        <v>5</v>
      </c>
      <c r="I671" s="38">
        <v>1</v>
      </c>
      <c r="J671" s="39">
        <v>2</v>
      </c>
      <c r="K671" s="40"/>
      <c r="L671" s="40"/>
      <c r="M671" s="38">
        <v>3</v>
      </c>
      <c r="N671" s="39">
        <v>5</v>
      </c>
      <c r="O671" s="38">
        <v>4</v>
      </c>
      <c r="P671" s="176">
        <v>5</v>
      </c>
      <c r="Q671" s="38">
        <f t="shared" si="49"/>
        <v>13</v>
      </c>
      <c r="R671" s="9">
        <f t="shared" si="49"/>
        <v>17</v>
      </c>
      <c r="S671" s="27">
        <f t="shared" si="45"/>
        <v>15</v>
      </c>
      <c r="T671" s="28">
        <f t="shared" si="46"/>
        <v>4</v>
      </c>
      <c r="U671">
        <f t="shared" si="47"/>
        <v>2.8284271247461903</v>
      </c>
      <c r="W671" s="39">
        <v>15</v>
      </c>
    </row>
    <row r="672" spans="1:23" s="176" customFormat="1" ht="150">
      <c r="A672" s="178" t="s">
        <v>1749</v>
      </c>
      <c r="B672" s="179" t="s">
        <v>1750</v>
      </c>
      <c r="C672" s="146" t="s">
        <v>1751</v>
      </c>
      <c r="D672" s="50" t="s">
        <v>30</v>
      </c>
      <c r="E672" s="50" t="s">
        <v>28</v>
      </c>
      <c r="F672" s="146">
        <v>26617447</v>
      </c>
      <c r="G672" s="38">
        <v>4</v>
      </c>
      <c r="H672" s="176">
        <v>5</v>
      </c>
      <c r="I672" s="38">
        <v>0</v>
      </c>
      <c r="J672" s="176">
        <v>2</v>
      </c>
      <c r="K672" s="40"/>
      <c r="L672" s="40"/>
      <c r="M672" s="38">
        <v>5</v>
      </c>
      <c r="N672" s="176">
        <v>4</v>
      </c>
      <c r="O672" s="38">
        <v>3</v>
      </c>
      <c r="P672" s="176">
        <v>3</v>
      </c>
      <c r="Q672" s="38">
        <f t="shared" si="49"/>
        <v>12</v>
      </c>
      <c r="R672" s="9">
        <f t="shared" si="49"/>
        <v>14</v>
      </c>
      <c r="S672" s="27">
        <f t="shared" si="45"/>
        <v>13</v>
      </c>
      <c r="T672" s="28">
        <f t="shared" si="46"/>
        <v>2</v>
      </c>
      <c r="U672">
        <f t="shared" si="47"/>
        <v>1.4142135623730951</v>
      </c>
      <c r="W672" s="39">
        <v>13</v>
      </c>
    </row>
    <row r="673" spans="1:23" s="9" customFormat="1" ht="34">
      <c r="A673" s="50" t="s">
        <v>1752</v>
      </c>
      <c r="B673" s="180" t="s">
        <v>710</v>
      </c>
      <c r="C673" s="16" t="s">
        <v>59</v>
      </c>
      <c r="D673" s="50" t="s">
        <v>29</v>
      </c>
      <c r="E673" s="50" t="s">
        <v>28</v>
      </c>
      <c r="F673" s="16">
        <v>26072319</v>
      </c>
      <c r="G673" s="38">
        <v>5</v>
      </c>
      <c r="H673" s="39">
        <v>5</v>
      </c>
      <c r="I673" s="38">
        <v>1</v>
      </c>
      <c r="J673" s="39">
        <v>2</v>
      </c>
      <c r="K673" s="40"/>
      <c r="L673" s="40"/>
      <c r="M673" s="38">
        <v>5</v>
      </c>
      <c r="N673" s="39">
        <v>3</v>
      </c>
      <c r="O673" s="38">
        <v>2</v>
      </c>
      <c r="P673" s="176">
        <v>3</v>
      </c>
      <c r="Q673" s="38">
        <f t="shared" si="49"/>
        <v>13</v>
      </c>
      <c r="R673" s="9">
        <f>SUM(H673+J673+N673+P673)</f>
        <v>13</v>
      </c>
      <c r="S673" s="27">
        <f t="shared" si="45"/>
        <v>13</v>
      </c>
      <c r="T673" s="28">
        <f t="shared" si="46"/>
        <v>0</v>
      </c>
      <c r="U673">
        <f t="shared" si="47"/>
        <v>0</v>
      </c>
      <c r="W673" s="39">
        <v>13</v>
      </c>
    </row>
    <row r="674" spans="1:23" s="9" customFormat="1" ht="120">
      <c r="A674" s="50" t="s">
        <v>1753</v>
      </c>
      <c r="B674" s="37" t="s">
        <v>1754</v>
      </c>
      <c r="C674" s="50" t="s">
        <v>1755</v>
      </c>
      <c r="D674" s="50" t="s">
        <v>29</v>
      </c>
      <c r="E674" s="50" t="s">
        <v>28</v>
      </c>
      <c r="F674" s="16">
        <v>26030379</v>
      </c>
      <c r="G674" s="45">
        <v>5</v>
      </c>
      <c r="H674" s="39">
        <v>4</v>
      </c>
      <c r="I674" s="45">
        <v>0</v>
      </c>
      <c r="J674" s="39">
        <v>2</v>
      </c>
      <c r="K674" s="40"/>
      <c r="L674" s="40"/>
      <c r="M674" s="45">
        <v>1</v>
      </c>
      <c r="N674" s="39">
        <v>3</v>
      </c>
      <c r="O674" s="45">
        <v>1</v>
      </c>
      <c r="P674" s="176">
        <v>2</v>
      </c>
      <c r="Q674" s="38">
        <f t="shared" si="49"/>
        <v>7</v>
      </c>
      <c r="R674" s="9">
        <f t="shared" si="49"/>
        <v>11</v>
      </c>
      <c r="S674" s="27">
        <f t="shared" si="45"/>
        <v>9</v>
      </c>
      <c r="T674" s="28">
        <f t="shared" si="46"/>
        <v>4</v>
      </c>
      <c r="U674">
        <f t="shared" si="47"/>
        <v>2.8284271247461903</v>
      </c>
      <c r="W674" s="39">
        <v>9</v>
      </c>
    </row>
    <row r="675" spans="1:23" s="9" customFormat="1" ht="180">
      <c r="A675" s="119" t="s">
        <v>1756</v>
      </c>
      <c r="B675" s="10" t="s">
        <v>1757</v>
      </c>
      <c r="C675" s="50" t="s">
        <v>44</v>
      </c>
      <c r="D675" s="50" t="s">
        <v>29</v>
      </c>
      <c r="E675" s="50" t="s">
        <v>28</v>
      </c>
      <c r="F675" s="146">
        <v>26621520</v>
      </c>
      <c r="G675" s="38">
        <v>0</v>
      </c>
      <c r="H675" s="39">
        <v>5</v>
      </c>
      <c r="I675" s="41">
        <v>0</v>
      </c>
      <c r="J675" s="39">
        <v>5</v>
      </c>
      <c r="K675" s="40"/>
      <c r="L675" s="40"/>
      <c r="M675" s="38">
        <v>0</v>
      </c>
      <c r="N675" s="39">
        <v>5</v>
      </c>
      <c r="O675" s="38">
        <v>0</v>
      </c>
      <c r="P675" s="176">
        <v>4</v>
      </c>
      <c r="Q675" s="38">
        <f t="shared" si="49"/>
        <v>0</v>
      </c>
      <c r="R675" s="9">
        <f t="shared" si="49"/>
        <v>19</v>
      </c>
      <c r="S675" s="27">
        <f t="shared" si="45"/>
        <v>9.5</v>
      </c>
      <c r="T675" s="28">
        <f t="shared" si="46"/>
        <v>19</v>
      </c>
      <c r="U675">
        <f t="shared" si="47"/>
        <v>13.435028842544403</v>
      </c>
      <c r="V675" s="9">
        <v>10</v>
      </c>
      <c r="W675" s="39">
        <f>(19+10+0)/3</f>
        <v>9.6666666666666661</v>
      </c>
    </row>
    <row r="676" spans="1:23" s="9" customFormat="1" ht="210">
      <c r="A676" s="119" t="s">
        <v>1758</v>
      </c>
      <c r="B676" s="10" t="s">
        <v>1759</v>
      </c>
      <c r="C676" s="146" t="s">
        <v>1739</v>
      </c>
      <c r="D676" s="50" t="s">
        <v>30</v>
      </c>
      <c r="E676" s="50" t="s">
        <v>28</v>
      </c>
      <c r="F676" s="146">
        <v>26606708</v>
      </c>
      <c r="G676" s="38">
        <v>5</v>
      </c>
      <c r="H676" s="39">
        <v>5</v>
      </c>
      <c r="I676" s="38">
        <v>1</v>
      </c>
      <c r="J676" s="39">
        <v>2</v>
      </c>
      <c r="K676" s="40"/>
      <c r="L676" s="40"/>
      <c r="M676" s="38">
        <v>3</v>
      </c>
      <c r="N676" s="39">
        <v>4</v>
      </c>
      <c r="O676" s="38">
        <v>5</v>
      </c>
      <c r="P676" s="176">
        <v>4</v>
      </c>
      <c r="Q676" s="38">
        <f t="shared" si="49"/>
        <v>14</v>
      </c>
      <c r="R676" s="9">
        <f t="shared" si="49"/>
        <v>15</v>
      </c>
      <c r="S676" s="27">
        <f t="shared" si="45"/>
        <v>14.5</v>
      </c>
      <c r="T676" s="28">
        <f t="shared" si="46"/>
        <v>1</v>
      </c>
      <c r="U676">
        <f t="shared" si="47"/>
        <v>0.70710678118654757</v>
      </c>
      <c r="W676" s="39">
        <v>14.5</v>
      </c>
    </row>
    <row r="677" spans="1:23" s="9" customFormat="1" ht="180">
      <c r="A677" s="50" t="s">
        <v>1760</v>
      </c>
      <c r="B677" s="37" t="s">
        <v>1761</v>
      </c>
      <c r="C677" s="16" t="s">
        <v>86</v>
      </c>
      <c r="D677" s="52" t="s">
        <v>29</v>
      </c>
      <c r="E677" s="50" t="s">
        <v>28</v>
      </c>
      <c r="F677" s="16">
        <v>26021993</v>
      </c>
      <c r="G677" s="38">
        <v>3</v>
      </c>
      <c r="H677" s="39">
        <v>5</v>
      </c>
      <c r="I677" s="38">
        <v>0</v>
      </c>
      <c r="J677" s="39">
        <v>2</v>
      </c>
      <c r="K677" s="40"/>
      <c r="L677" s="40"/>
      <c r="M677" s="38">
        <v>3</v>
      </c>
      <c r="N677" s="39">
        <v>4</v>
      </c>
      <c r="O677" s="38">
        <v>1</v>
      </c>
      <c r="P677" s="176">
        <v>3</v>
      </c>
      <c r="Q677" s="38">
        <f t="shared" si="49"/>
        <v>7</v>
      </c>
      <c r="R677" s="9">
        <f t="shared" si="49"/>
        <v>14</v>
      </c>
      <c r="S677" s="27">
        <f t="shared" si="45"/>
        <v>10.5</v>
      </c>
      <c r="T677" s="28">
        <f t="shared" si="46"/>
        <v>7</v>
      </c>
      <c r="U677">
        <f t="shared" si="47"/>
        <v>4.9497474683058327</v>
      </c>
      <c r="V677" s="9">
        <v>8</v>
      </c>
      <c r="W677" s="39">
        <f>(7+14+8)/3</f>
        <v>9.6666666666666661</v>
      </c>
    </row>
    <row r="678" spans="1:23" s="9" customFormat="1" ht="120">
      <c r="A678" s="119" t="s">
        <v>1762</v>
      </c>
      <c r="B678" s="37" t="s">
        <v>1763</v>
      </c>
      <c r="C678" s="16" t="s">
        <v>1137</v>
      </c>
      <c r="D678" s="50" t="s">
        <v>29</v>
      </c>
      <c r="E678" s="50" t="s">
        <v>28</v>
      </c>
      <c r="F678" s="16">
        <v>26070017</v>
      </c>
      <c r="G678" s="38">
        <v>3</v>
      </c>
      <c r="H678" s="39">
        <v>5</v>
      </c>
      <c r="I678" s="38">
        <v>2</v>
      </c>
      <c r="J678" s="39">
        <v>3</v>
      </c>
      <c r="K678" s="40"/>
      <c r="L678" s="40"/>
      <c r="M678" s="38">
        <v>1</v>
      </c>
      <c r="N678" s="39">
        <v>3</v>
      </c>
      <c r="O678" s="38">
        <v>1</v>
      </c>
      <c r="P678" s="176">
        <v>3</v>
      </c>
      <c r="Q678" s="38">
        <f>SUM(G678+I678+M678+O678)</f>
        <v>7</v>
      </c>
      <c r="R678" s="9">
        <f t="shared" si="49"/>
        <v>14</v>
      </c>
      <c r="S678" s="27">
        <f t="shared" si="45"/>
        <v>10.5</v>
      </c>
      <c r="T678" s="28">
        <f t="shared" si="46"/>
        <v>7</v>
      </c>
      <c r="U678">
        <f t="shared" si="47"/>
        <v>4.9497474683058327</v>
      </c>
      <c r="V678" s="39">
        <v>2</v>
      </c>
      <c r="W678" s="39">
        <f>(7+14+2)/3</f>
        <v>7.666666666666667</v>
      </c>
    </row>
    <row r="679" spans="1:23" s="9" customFormat="1" ht="181">
      <c r="A679" s="119" t="s">
        <v>1764</v>
      </c>
      <c r="B679" s="181" t="s">
        <v>1765</v>
      </c>
      <c r="C679" s="119" t="s">
        <v>1766</v>
      </c>
      <c r="D679" s="153" t="s">
        <v>24</v>
      </c>
      <c r="E679" s="153" t="s">
        <v>28</v>
      </c>
      <c r="F679" s="119" t="s">
        <v>1767</v>
      </c>
      <c r="G679" s="182">
        <v>5</v>
      </c>
      <c r="H679" s="39">
        <v>5</v>
      </c>
      <c r="I679" s="183">
        <v>0</v>
      </c>
      <c r="J679" s="39">
        <v>1</v>
      </c>
      <c r="K679" s="184"/>
      <c r="L679" s="184"/>
      <c r="M679" s="182">
        <v>5</v>
      </c>
      <c r="N679" s="39">
        <v>4</v>
      </c>
      <c r="O679" s="182">
        <v>3</v>
      </c>
      <c r="P679" s="39">
        <v>2</v>
      </c>
      <c r="Q679" s="38">
        <f t="shared" ref="Q679:Q684" si="50">SUM(G679+I679+M679+O679)</f>
        <v>13</v>
      </c>
      <c r="R679" s="9">
        <f t="shared" si="49"/>
        <v>12</v>
      </c>
      <c r="S679" s="27">
        <f t="shared" si="45"/>
        <v>12.5</v>
      </c>
      <c r="T679" s="28">
        <f t="shared" si="46"/>
        <v>1</v>
      </c>
      <c r="U679">
        <f t="shared" si="47"/>
        <v>0.70710678118654757</v>
      </c>
      <c r="W679" s="39">
        <v>12.5</v>
      </c>
    </row>
    <row r="680" spans="1:23" s="9" customFormat="1" ht="211">
      <c r="A680" s="119" t="s">
        <v>453</v>
      </c>
      <c r="B680" s="175" t="s">
        <v>1768</v>
      </c>
      <c r="C680" s="119" t="s">
        <v>1769</v>
      </c>
      <c r="D680" s="153" t="s">
        <v>30</v>
      </c>
      <c r="E680" s="153" t="s">
        <v>28</v>
      </c>
      <c r="F680" s="119" t="s">
        <v>1770</v>
      </c>
      <c r="G680" s="182">
        <v>3</v>
      </c>
      <c r="H680" s="39">
        <v>5</v>
      </c>
      <c r="I680" s="182">
        <v>0</v>
      </c>
      <c r="J680" s="39">
        <v>1</v>
      </c>
      <c r="K680" s="184"/>
      <c r="L680" s="184"/>
      <c r="M680" s="182">
        <v>5</v>
      </c>
      <c r="N680" s="39">
        <v>5</v>
      </c>
      <c r="O680" s="182">
        <v>4</v>
      </c>
      <c r="P680" s="39">
        <v>4</v>
      </c>
      <c r="Q680" s="38">
        <f t="shared" si="50"/>
        <v>12</v>
      </c>
      <c r="R680" s="9">
        <f t="shared" ref="R680:R684" si="51">SUM(H680+J680+N680+P680)</f>
        <v>15</v>
      </c>
      <c r="S680" s="27">
        <f t="shared" ref="S680:S725" si="52">AVERAGE(Q680:R680)</f>
        <v>13.5</v>
      </c>
      <c r="T680" s="28">
        <f t="shared" ref="T680:T725" si="53">ABS(Q680-R680)</f>
        <v>3</v>
      </c>
      <c r="U680">
        <f t="shared" ref="U680:U725" si="54">STDEV(Q680:R680)</f>
        <v>2.1213203435596424</v>
      </c>
      <c r="W680" s="39">
        <v>13.5</v>
      </c>
    </row>
    <row r="681" spans="1:23" s="9" customFormat="1" ht="196">
      <c r="A681" s="119" t="s">
        <v>1771</v>
      </c>
      <c r="B681" s="175" t="s">
        <v>1772</v>
      </c>
      <c r="C681" s="119" t="s">
        <v>1773</v>
      </c>
      <c r="D681" s="119" t="s">
        <v>29</v>
      </c>
      <c r="E681" s="119" t="s">
        <v>28</v>
      </c>
      <c r="F681" s="119" t="s">
        <v>1774</v>
      </c>
      <c r="G681" s="182">
        <v>3</v>
      </c>
      <c r="H681" s="39">
        <v>5</v>
      </c>
      <c r="I681" s="182">
        <v>0</v>
      </c>
      <c r="J681" s="39">
        <v>1</v>
      </c>
      <c r="K681" s="184"/>
      <c r="L681" s="184"/>
      <c r="M681" s="182">
        <v>2</v>
      </c>
      <c r="N681" s="39">
        <v>1</v>
      </c>
      <c r="O681" s="182">
        <v>3</v>
      </c>
      <c r="P681" s="39">
        <v>1</v>
      </c>
      <c r="Q681" s="38">
        <f t="shared" si="50"/>
        <v>8</v>
      </c>
      <c r="R681" s="9">
        <f t="shared" si="51"/>
        <v>8</v>
      </c>
      <c r="S681" s="27">
        <f t="shared" si="52"/>
        <v>8</v>
      </c>
      <c r="T681" s="28">
        <f t="shared" si="53"/>
        <v>0</v>
      </c>
      <c r="U681">
        <f t="shared" si="54"/>
        <v>0</v>
      </c>
      <c r="W681" s="39">
        <v>8</v>
      </c>
    </row>
    <row r="682" spans="1:23" s="9" customFormat="1" ht="180">
      <c r="A682" s="50" t="s">
        <v>1775</v>
      </c>
      <c r="B682" s="37" t="s">
        <v>1776</v>
      </c>
      <c r="C682" s="50" t="s">
        <v>1017</v>
      </c>
      <c r="D682" s="50" t="s">
        <v>24</v>
      </c>
      <c r="E682" s="50" t="s">
        <v>28</v>
      </c>
      <c r="F682" s="172">
        <v>26683523</v>
      </c>
      <c r="G682" s="38">
        <v>5</v>
      </c>
      <c r="H682" s="39">
        <v>5</v>
      </c>
      <c r="I682" s="38">
        <v>3</v>
      </c>
      <c r="J682" s="39">
        <v>3</v>
      </c>
      <c r="K682" s="40"/>
      <c r="L682" s="40"/>
      <c r="M682" s="38">
        <v>4</v>
      </c>
      <c r="N682" s="39">
        <v>5</v>
      </c>
      <c r="O682" s="38">
        <v>4</v>
      </c>
      <c r="P682" s="39">
        <v>5</v>
      </c>
      <c r="Q682" s="38">
        <f t="shared" si="50"/>
        <v>16</v>
      </c>
      <c r="R682" s="9">
        <f t="shared" si="51"/>
        <v>18</v>
      </c>
      <c r="S682" s="27">
        <f t="shared" si="52"/>
        <v>17</v>
      </c>
      <c r="T682" s="28">
        <f t="shared" si="53"/>
        <v>2</v>
      </c>
      <c r="U682">
        <f t="shared" si="54"/>
        <v>1.4142135623730951</v>
      </c>
      <c r="W682" s="39">
        <v>17</v>
      </c>
    </row>
    <row r="683" spans="1:23" s="9" customFormat="1" ht="150">
      <c r="A683" s="50" t="s">
        <v>1777</v>
      </c>
      <c r="B683" s="37" t="s">
        <v>1778</v>
      </c>
      <c r="C683" s="172" t="s">
        <v>903</v>
      </c>
      <c r="D683" s="50" t="s">
        <v>29</v>
      </c>
      <c r="E683" s="50" t="s">
        <v>28</v>
      </c>
      <c r="F683" s="172">
        <v>26701861</v>
      </c>
      <c r="G683" s="38">
        <v>5</v>
      </c>
      <c r="H683" s="39">
        <v>5</v>
      </c>
      <c r="I683" s="41">
        <v>3</v>
      </c>
      <c r="J683" s="39">
        <v>3</v>
      </c>
      <c r="K683" s="40"/>
      <c r="L683" s="40"/>
      <c r="M683" s="38">
        <v>4</v>
      </c>
      <c r="N683" s="39">
        <v>4</v>
      </c>
      <c r="O683" s="38">
        <v>4</v>
      </c>
      <c r="P683" s="39">
        <v>4</v>
      </c>
      <c r="Q683" s="38">
        <f t="shared" si="50"/>
        <v>16</v>
      </c>
      <c r="R683" s="9">
        <f t="shared" si="51"/>
        <v>16</v>
      </c>
      <c r="S683" s="27">
        <f t="shared" si="52"/>
        <v>16</v>
      </c>
      <c r="T683" s="28">
        <f t="shared" si="53"/>
        <v>0</v>
      </c>
      <c r="U683">
        <f t="shared" si="54"/>
        <v>0</v>
      </c>
      <c r="W683" s="39">
        <v>16</v>
      </c>
    </row>
    <row r="684" spans="1:23" s="9" customFormat="1">
      <c r="A684" s="50" t="s">
        <v>1779</v>
      </c>
      <c r="B684" s="50" t="s">
        <v>1780</v>
      </c>
      <c r="C684" s="50" t="s">
        <v>1781</v>
      </c>
      <c r="D684" s="50" t="s">
        <v>29</v>
      </c>
      <c r="E684" s="50" t="s">
        <v>28</v>
      </c>
      <c r="F684" s="172">
        <v>26711883</v>
      </c>
      <c r="G684" s="38">
        <v>5</v>
      </c>
      <c r="H684" s="39">
        <v>5</v>
      </c>
      <c r="I684" s="38">
        <v>0</v>
      </c>
      <c r="J684" s="39">
        <v>2</v>
      </c>
      <c r="K684" s="40"/>
      <c r="L684" s="40"/>
      <c r="M684" s="38">
        <v>4</v>
      </c>
      <c r="N684" s="39">
        <v>4</v>
      </c>
      <c r="O684" s="38">
        <v>3</v>
      </c>
      <c r="P684" s="39">
        <v>4</v>
      </c>
      <c r="Q684" s="38">
        <f t="shared" si="50"/>
        <v>12</v>
      </c>
      <c r="R684" s="9">
        <f t="shared" si="51"/>
        <v>15</v>
      </c>
      <c r="S684" s="27">
        <f t="shared" si="52"/>
        <v>13.5</v>
      </c>
      <c r="T684" s="28">
        <f t="shared" si="53"/>
        <v>3</v>
      </c>
      <c r="U684">
        <f t="shared" si="54"/>
        <v>2.1213203435596424</v>
      </c>
      <c r="W684" s="39">
        <v>13.5</v>
      </c>
    </row>
    <row r="685" spans="1:23" s="20" customFormat="1">
      <c r="A685" s="185" t="s">
        <v>1782</v>
      </c>
      <c r="B685" s="186" t="s">
        <v>1783</v>
      </c>
      <c r="C685" s="185" t="s">
        <v>1017</v>
      </c>
      <c r="D685" s="185" t="s">
        <v>24</v>
      </c>
      <c r="E685" s="185" t="s">
        <v>28</v>
      </c>
      <c r="F685" s="75">
        <v>26426298</v>
      </c>
      <c r="G685" s="23">
        <v>5</v>
      </c>
      <c r="H685" s="22">
        <v>5</v>
      </c>
      <c r="I685" s="23">
        <v>4</v>
      </c>
      <c r="J685" s="22">
        <v>4</v>
      </c>
      <c r="K685" s="24"/>
      <c r="L685" s="25"/>
      <c r="M685" s="23">
        <v>5</v>
      </c>
      <c r="N685" s="22">
        <v>4</v>
      </c>
      <c r="O685" s="23">
        <v>4</v>
      </c>
      <c r="P685" s="22">
        <v>4</v>
      </c>
      <c r="Q685" s="26">
        <f>SUM(G685+I685+K685+M685+O685)</f>
        <v>18</v>
      </c>
      <c r="R685" s="20">
        <f>SUM(H685+J685+L685+N685+P685)</f>
        <v>17</v>
      </c>
      <c r="S685" s="27">
        <f t="shared" si="52"/>
        <v>17.5</v>
      </c>
      <c r="T685" s="28">
        <f t="shared" si="53"/>
        <v>1</v>
      </c>
      <c r="U685">
        <f t="shared" si="54"/>
        <v>0.70710678118654757</v>
      </c>
      <c r="W685" s="22">
        <v>17.5</v>
      </c>
    </row>
    <row r="686" spans="1:23" s="20" customFormat="1">
      <c r="A686" s="187" t="s">
        <v>1784</v>
      </c>
      <c r="B686" s="186" t="s">
        <v>1785</v>
      </c>
      <c r="C686" s="187" t="s">
        <v>61</v>
      </c>
      <c r="D686" s="187" t="s">
        <v>30</v>
      </c>
      <c r="E686" s="185" t="s">
        <v>28</v>
      </c>
      <c r="F686" s="75">
        <v>26419934</v>
      </c>
      <c r="G686" s="21">
        <v>5</v>
      </c>
      <c r="H686" s="22">
        <v>5</v>
      </c>
      <c r="I686" s="21">
        <v>2</v>
      </c>
      <c r="J686" s="22">
        <v>4</v>
      </c>
      <c r="K686" s="25"/>
      <c r="L686" s="25"/>
      <c r="M686" s="21">
        <v>5</v>
      </c>
      <c r="N686" s="22">
        <v>5</v>
      </c>
      <c r="O686" s="21">
        <v>3</v>
      </c>
      <c r="P686" s="22">
        <v>3</v>
      </c>
      <c r="Q686" s="26">
        <f t="shared" ref="Q686:R711" si="55">SUM(G686+I686+K686+M686+O686)</f>
        <v>15</v>
      </c>
      <c r="R686" s="20">
        <f t="shared" si="55"/>
        <v>17</v>
      </c>
      <c r="S686" s="27">
        <f t="shared" si="52"/>
        <v>16</v>
      </c>
      <c r="T686" s="28">
        <f t="shared" si="53"/>
        <v>2</v>
      </c>
      <c r="U686">
        <f t="shared" si="54"/>
        <v>1.4142135623730951</v>
      </c>
      <c r="W686" s="22">
        <v>16</v>
      </c>
    </row>
    <row r="687" spans="1:23" s="9" customFormat="1">
      <c r="A687" s="185" t="s">
        <v>1600</v>
      </c>
      <c r="B687" s="186" t="s">
        <v>1601</v>
      </c>
      <c r="C687" s="185" t="s">
        <v>966</v>
      </c>
      <c r="D687" s="185" t="s">
        <v>29</v>
      </c>
      <c r="E687" s="185" t="s">
        <v>28</v>
      </c>
      <c r="F687" s="75">
        <v>26406317</v>
      </c>
      <c r="G687" s="30">
        <v>5</v>
      </c>
      <c r="H687" s="31">
        <v>5</v>
      </c>
      <c r="I687" s="30">
        <v>3</v>
      </c>
      <c r="J687" s="31">
        <v>5</v>
      </c>
      <c r="K687" s="32"/>
      <c r="L687" s="32"/>
      <c r="M687" s="30">
        <v>5</v>
      </c>
      <c r="N687" s="31">
        <v>5</v>
      </c>
      <c r="O687" s="30">
        <v>3</v>
      </c>
      <c r="P687" s="31">
        <v>4</v>
      </c>
      <c r="Q687" s="26">
        <f>SUM(G687+I687+K687+M687+O687)</f>
        <v>16</v>
      </c>
      <c r="R687" s="20">
        <f>SUM(H687+J687+L687+N687+P687)</f>
        <v>19</v>
      </c>
      <c r="S687" s="27">
        <f t="shared" si="52"/>
        <v>17.5</v>
      </c>
      <c r="T687" s="28">
        <f t="shared" si="53"/>
        <v>3</v>
      </c>
      <c r="U687">
        <f t="shared" si="54"/>
        <v>2.1213203435596424</v>
      </c>
      <c r="W687" s="39">
        <v>17.5</v>
      </c>
    </row>
    <row r="688" spans="1:23" s="20" customFormat="1">
      <c r="A688" s="185" t="s">
        <v>1786</v>
      </c>
      <c r="B688" s="186" t="s">
        <v>1787</v>
      </c>
      <c r="C688" s="185" t="s">
        <v>966</v>
      </c>
      <c r="D688" s="185" t="s">
        <v>29</v>
      </c>
      <c r="E688" s="185" t="s">
        <v>28</v>
      </c>
      <c r="F688" s="75">
        <v>26398228</v>
      </c>
      <c r="G688" s="26">
        <v>5</v>
      </c>
      <c r="H688" s="22">
        <v>5</v>
      </c>
      <c r="I688" s="21">
        <v>3</v>
      </c>
      <c r="J688" s="22">
        <v>5</v>
      </c>
      <c r="K688" s="33"/>
      <c r="L688" s="33"/>
      <c r="M688" s="21">
        <v>5</v>
      </c>
      <c r="N688" s="22">
        <v>5</v>
      </c>
      <c r="O688" s="21">
        <v>3</v>
      </c>
      <c r="P688" s="22">
        <v>4</v>
      </c>
      <c r="Q688" s="26">
        <f t="shared" si="55"/>
        <v>16</v>
      </c>
      <c r="R688" s="20">
        <f t="shared" si="55"/>
        <v>19</v>
      </c>
      <c r="S688" s="27">
        <f t="shared" si="52"/>
        <v>17.5</v>
      </c>
      <c r="T688" s="28">
        <f t="shared" si="53"/>
        <v>3</v>
      </c>
      <c r="U688">
        <f t="shared" si="54"/>
        <v>2.1213203435596424</v>
      </c>
      <c r="W688" s="22">
        <v>17.5</v>
      </c>
    </row>
    <row r="689" spans="1:23" s="20" customFormat="1" ht="170">
      <c r="A689" s="188" t="s">
        <v>1788</v>
      </c>
      <c r="B689" s="189" t="s">
        <v>1789</v>
      </c>
      <c r="C689" s="188" t="s">
        <v>1790</v>
      </c>
      <c r="D689" s="188" t="s">
        <v>29</v>
      </c>
      <c r="E689" s="188" t="s">
        <v>28</v>
      </c>
      <c r="F689" s="189">
        <v>26674667</v>
      </c>
      <c r="G689" s="38">
        <v>5</v>
      </c>
      <c r="H689" s="39">
        <v>3</v>
      </c>
      <c r="I689" s="38">
        <v>0</v>
      </c>
      <c r="J689" s="39">
        <v>1</v>
      </c>
      <c r="K689" s="40"/>
      <c r="L689" s="40"/>
      <c r="M689" s="38">
        <v>3</v>
      </c>
      <c r="N689" s="39">
        <v>3</v>
      </c>
      <c r="O689" s="38">
        <v>3</v>
      </c>
      <c r="P689" s="22">
        <v>3</v>
      </c>
      <c r="Q689" s="26">
        <f t="shared" si="55"/>
        <v>11</v>
      </c>
      <c r="R689" s="20">
        <f t="shared" si="55"/>
        <v>10</v>
      </c>
      <c r="S689" s="27">
        <f t="shared" si="52"/>
        <v>10.5</v>
      </c>
      <c r="T689" s="28">
        <f t="shared" si="53"/>
        <v>1</v>
      </c>
      <c r="U689">
        <f t="shared" si="54"/>
        <v>0.70710678118654757</v>
      </c>
      <c r="W689" s="22">
        <v>10.5</v>
      </c>
    </row>
    <row r="690" spans="1:23" s="20" customFormat="1" ht="136">
      <c r="A690" s="188" t="s">
        <v>1791</v>
      </c>
      <c r="B690" s="189" t="s">
        <v>1792</v>
      </c>
      <c r="C690" s="188" t="s">
        <v>1793</v>
      </c>
      <c r="D690" s="188" t="s">
        <v>29</v>
      </c>
      <c r="E690" s="188" t="s">
        <v>28</v>
      </c>
      <c r="F690" s="190">
        <v>26437406</v>
      </c>
      <c r="G690" s="38">
        <v>5</v>
      </c>
      <c r="H690" s="39">
        <v>3</v>
      </c>
      <c r="I690" s="41">
        <v>0</v>
      </c>
      <c r="J690" s="39">
        <v>1</v>
      </c>
      <c r="K690" s="40"/>
      <c r="L690" s="40"/>
      <c r="M690" s="38">
        <v>4</v>
      </c>
      <c r="N690" s="39">
        <v>5</v>
      </c>
      <c r="O690" s="38">
        <v>3</v>
      </c>
      <c r="P690" s="22">
        <v>5</v>
      </c>
      <c r="Q690" s="26">
        <f t="shared" si="55"/>
        <v>12</v>
      </c>
      <c r="R690" s="20">
        <f t="shared" si="55"/>
        <v>14</v>
      </c>
      <c r="S690" s="27">
        <f t="shared" si="52"/>
        <v>13</v>
      </c>
      <c r="T690" s="28">
        <f t="shared" si="53"/>
        <v>2</v>
      </c>
      <c r="U690">
        <f t="shared" si="54"/>
        <v>1.4142135623730951</v>
      </c>
      <c r="V690" s="22"/>
      <c r="W690" s="22">
        <v>13</v>
      </c>
    </row>
    <row r="691" spans="1:23" s="20" customFormat="1" ht="119">
      <c r="A691" s="188" t="s">
        <v>1794</v>
      </c>
      <c r="B691" s="189" t="s">
        <v>1795</v>
      </c>
      <c r="C691" s="188" t="s">
        <v>1796</v>
      </c>
      <c r="D691" s="188" t="s">
        <v>29</v>
      </c>
      <c r="E691" s="188" t="s">
        <v>28</v>
      </c>
      <c r="F691" s="190">
        <v>26649680</v>
      </c>
      <c r="G691" s="38">
        <v>5</v>
      </c>
      <c r="H691" s="39">
        <v>5</v>
      </c>
      <c r="I691" s="41">
        <v>0</v>
      </c>
      <c r="J691" s="39">
        <v>1</v>
      </c>
      <c r="K691" s="40"/>
      <c r="L691" s="40"/>
      <c r="M691" s="38">
        <v>4</v>
      </c>
      <c r="N691" s="39">
        <v>5</v>
      </c>
      <c r="O691" s="38">
        <v>4</v>
      </c>
      <c r="P691" s="22">
        <v>2</v>
      </c>
      <c r="Q691" s="26">
        <f t="shared" si="55"/>
        <v>13</v>
      </c>
      <c r="R691" s="20">
        <f t="shared" si="55"/>
        <v>13</v>
      </c>
      <c r="S691" s="27">
        <f t="shared" si="52"/>
        <v>13</v>
      </c>
      <c r="T691" s="28">
        <f t="shared" si="53"/>
        <v>0</v>
      </c>
      <c r="U691">
        <f t="shared" si="54"/>
        <v>0</v>
      </c>
      <c r="V691" s="22"/>
      <c r="W691" s="22">
        <v>13</v>
      </c>
    </row>
    <row r="692" spans="1:23" s="22" customFormat="1" ht="136">
      <c r="A692" s="188" t="s">
        <v>1797</v>
      </c>
      <c r="B692" s="189" t="s">
        <v>1798</v>
      </c>
      <c r="C692" s="188" t="s">
        <v>1799</v>
      </c>
      <c r="D692" s="188" t="s">
        <v>29</v>
      </c>
      <c r="E692" s="188" t="s">
        <v>28</v>
      </c>
      <c r="F692" s="190">
        <v>26442890</v>
      </c>
      <c r="G692" s="38">
        <v>5</v>
      </c>
      <c r="H692" s="39">
        <v>4</v>
      </c>
      <c r="I692" s="38">
        <v>0</v>
      </c>
      <c r="J692" s="39">
        <v>0</v>
      </c>
      <c r="K692" s="40"/>
      <c r="L692" s="40"/>
      <c r="M692" s="38">
        <v>5</v>
      </c>
      <c r="N692" s="39">
        <v>4</v>
      </c>
      <c r="O692" s="38">
        <v>3</v>
      </c>
      <c r="P692" s="22">
        <v>3</v>
      </c>
      <c r="Q692" s="26">
        <f t="shared" si="55"/>
        <v>13</v>
      </c>
      <c r="R692" s="20">
        <f t="shared" si="55"/>
        <v>11</v>
      </c>
      <c r="S692" s="27">
        <f t="shared" si="52"/>
        <v>12</v>
      </c>
      <c r="T692" s="28">
        <f t="shared" si="53"/>
        <v>2</v>
      </c>
      <c r="U692">
        <f t="shared" si="54"/>
        <v>1.4142135623730951</v>
      </c>
      <c r="V692" s="20"/>
      <c r="W692" s="22">
        <v>12</v>
      </c>
    </row>
    <row r="693" spans="1:23" s="20" customFormat="1" ht="210">
      <c r="A693" s="191" t="s">
        <v>1597</v>
      </c>
      <c r="B693" s="192" t="s">
        <v>1598</v>
      </c>
      <c r="C693" s="191" t="s">
        <v>1599</v>
      </c>
      <c r="D693" s="191" t="s">
        <v>30</v>
      </c>
      <c r="E693" s="191" t="s">
        <v>25</v>
      </c>
      <c r="F693" s="75">
        <v>26432748</v>
      </c>
      <c r="G693" s="25"/>
      <c r="H693" s="25"/>
      <c r="I693" s="21">
        <v>3</v>
      </c>
      <c r="J693" s="34">
        <v>0</v>
      </c>
      <c r="K693" s="21">
        <v>2</v>
      </c>
      <c r="L693" s="34">
        <v>5</v>
      </c>
      <c r="M693" s="21">
        <v>3</v>
      </c>
      <c r="N693" s="34">
        <v>4</v>
      </c>
      <c r="O693" s="21">
        <v>4</v>
      </c>
      <c r="P693" s="34">
        <v>2</v>
      </c>
      <c r="Q693" s="26">
        <f t="shared" si="55"/>
        <v>12</v>
      </c>
      <c r="R693" s="20">
        <f t="shared" si="55"/>
        <v>11</v>
      </c>
      <c r="S693" s="27">
        <f t="shared" si="52"/>
        <v>11.5</v>
      </c>
      <c r="T693" s="28">
        <f t="shared" si="53"/>
        <v>1</v>
      </c>
      <c r="U693">
        <f t="shared" si="54"/>
        <v>0.70710678118654757</v>
      </c>
      <c r="W693" s="22">
        <v>11.5</v>
      </c>
    </row>
    <row r="694" spans="1:23" s="20" customFormat="1" ht="64" customHeight="1">
      <c r="A694" s="191" t="s">
        <v>1800</v>
      </c>
      <c r="B694" s="192" t="s">
        <v>1801</v>
      </c>
      <c r="C694" s="191" t="s">
        <v>1802</v>
      </c>
      <c r="D694" s="191" t="s">
        <v>24</v>
      </c>
      <c r="E694" s="191" t="s">
        <v>25</v>
      </c>
      <c r="F694" s="75">
        <v>26428586</v>
      </c>
      <c r="G694" s="25"/>
      <c r="H694" s="25"/>
      <c r="I694" s="21">
        <v>3</v>
      </c>
      <c r="J694" s="34">
        <v>4</v>
      </c>
      <c r="K694" s="21">
        <v>3</v>
      </c>
      <c r="L694" s="34">
        <v>4</v>
      </c>
      <c r="M694" s="21">
        <v>3</v>
      </c>
      <c r="N694" s="34">
        <v>4</v>
      </c>
      <c r="O694" s="21">
        <v>1</v>
      </c>
      <c r="P694" s="34">
        <v>1</v>
      </c>
      <c r="Q694" s="26">
        <f t="shared" si="55"/>
        <v>10</v>
      </c>
      <c r="R694" s="20">
        <f t="shared" si="55"/>
        <v>13</v>
      </c>
      <c r="S694" s="27">
        <f t="shared" si="52"/>
        <v>11.5</v>
      </c>
      <c r="T694" s="28">
        <f t="shared" si="53"/>
        <v>3</v>
      </c>
      <c r="U694">
        <f t="shared" si="54"/>
        <v>2.1213203435596424</v>
      </c>
      <c r="W694" s="22">
        <v>11.5</v>
      </c>
    </row>
    <row r="695" spans="1:23" s="20" customFormat="1" ht="26" customHeight="1">
      <c r="A695" s="191" t="s">
        <v>1803</v>
      </c>
      <c r="B695" s="192" t="s">
        <v>1804</v>
      </c>
      <c r="C695" s="191" t="s">
        <v>1805</v>
      </c>
      <c r="D695" s="191" t="s">
        <v>29</v>
      </c>
      <c r="E695" s="191" t="s">
        <v>25</v>
      </c>
      <c r="F695" s="75">
        <v>26426457</v>
      </c>
      <c r="G695" s="25"/>
      <c r="H695" s="25"/>
      <c r="I695" s="36">
        <v>3</v>
      </c>
      <c r="J695" s="34">
        <v>3</v>
      </c>
      <c r="K695" s="21">
        <v>1</v>
      </c>
      <c r="L695" s="34">
        <v>0</v>
      </c>
      <c r="M695" s="21">
        <v>5</v>
      </c>
      <c r="N695" s="34">
        <v>4</v>
      </c>
      <c r="O695" s="21">
        <v>4</v>
      </c>
      <c r="P695" s="34">
        <v>3</v>
      </c>
      <c r="Q695" s="26">
        <f t="shared" si="55"/>
        <v>13</v>
      </c>
      <c r="R695" s="20">
        <f t="shared" si="55"/>
        <v>10</v>
      </c>
      <c r="S695" s="27">
        <f t="shared" si="52"/>
        <v>11.5</v>
      </c>
      <c r="T695" s="28">
        <f t="shared" si="53"/>
        <v>3</v>
      </c>
      <c r="U695">
        <f t="shared" si="54"/>
        <v>2.1213203435596424</v>
      </c>
      <c r="W695" s="22">
        <v>11.5</v>
      </c>
    </row>
    <row r="696" spans="1:23" s="20" customFormat="1" ht="140">
      <c r="A696" s="191" t="s">
        <v>1806</v>
      </c>
      <c r="B696" s="193" t="s">
        <v>1807</v>
      </c>
      <c r="C696" s="191" t="s">
        <v>1808</v>
      </c>
      <c r="D696" s="191" t="s">
        <v>29</v>
      </c>
      <c r="E696" s="191" t="s">
        <v>25</v>
      </c>
      <c r="F696" s="75">
        <v>26423938</v>
      </c>
      <c r="G696" s="25"/>
      <c r="H696" s="25"/>
      <c r="I696" s="21">
        <v>2</v>
      </c>
      <c r="J696" s="34">
        <v>4</v>
      </c>
      <c r="K696" s="21">
        <v>2</v>
      </c>
      <c r="L696" s="34">
        <v>0</v>
      </c>
      <c r="M696" s="21">
        <v>5</v>
      </c>
      <c r="N696" s="34">
        <v>2</v>
      </c>
      <c r="O696" s="21">
        <v>1</v>
      </c>
      <c r="P696" s="34">
        <v>1</v>
      </c>
      <c r="Q696" s="26">
        <f t="shared" si="55"/>
        <v>10</v>
      </c>
      <c r="R696" s="20">
        <f t="shared" si="55"/>
        <v>7</v>
      </c>
      <c r="S696" s="27">
        <f t="shared" si="52"/>
        <v>8.5</v>
      </c>
      <c r="T696" s="28">
        <f t="shared" si="53"/>
        <v>3</v>
      </c>
      <c r="U696">
        <f t="shared" si="54"/>
        <v>2.1213203435596424</v>
      </c>
      <c r="W696" s="22">
        <v>8.5</v>
      </c>
    </row>
    <row r="697" spans="1:23" s="22" customFormat="1" ht="210">
      <c r="A697" s="77" t="s">
        <v>1809</v>
      </c>
      <c r="B697" s="192" t="s">
        <v>1810</v>
      </c>
      <c r="C697" s="77" t="s">
        <v>991</v>
      </c>
      <c r="D697" s="77" t="s">
        <v>24</v>
      </c>
      <c r="E697" s="77" t="s">
        <v>25</v>
      </c>
      <c r="F697" s="75">
        <v>26418350</v>
      </c>
      <c r="G697" s="25"/>
      <c r="H697" s="25"/>
      <c r="I697" s="21">
        <v>3</v>
      </c>
      <c r="J697" s="34">
        <v>4</v>
      </c>
      <c r="K697" s="21">
        <v>5</v>
      </c>
      <c r="L697" s="34">
        <v>5</v>
      </c>
      <c r="M697" s="21">
        <v>3</v>
      </c>
      <c r="N697" s="34">
        <v>4</v>
      </c>
      <c r="O697" s="21">
        <v>1</v>
      </c>
      <c r="P697" s="34">
        <v>1</v>
      </c>
      <c r="Q697" s="26">
        <f t="shared" si="55"/>
        <v>12</v>
      </c>
      <c r="R697" s="20">
        <f t="shared" si="55"/>
        <v>14</v>
      </c>
      <c r="S697" s="27">
        <f t="shared" si="52"/>
        <v>13</v>
      </c>
      <c r="T697" s="28">
        <f t="shared" si="53"/>
        <v>2</v>
      </c>
      <c r="U697">
        <f t="shared" si="54"/>
        <v>1.4142135623730951</v>
      </c>
      <c r="W697" s="22">
        <v>13</v>
      </c>
    </row>
    <row r="698" spans="1:23" s="20" customFormat="1" ht="98">
      <c r="A698" s="194" t="s">
        <v>1811</v>
      </c>
      <c r="B698" s="192" t="s">
        <v>1812</v>
      </c>
      <c r="C698" s="194" t="s">
        <v>59</v>
      </c>
      <c r="D698" s="194" t="s">
        <v>30</v>
      </c>
      <c r="E698" s="195" t="s">
        <v>25</v>
      </c>
      <c r="F698" s="75">
        <v>26412106</v>
      </c>
      <c r="G698" s="25"/>
      <c r="H698" s="25"/>
      <c r="I698" s="21">
        <v>2</v>
      </c>
      <c r="J698" s="34">
        <v>2</v>
      </c>
      <c r="K698" s="21">
        <v>1</v>
      </c>
      <c r="L698" s="34">
        <v>0</v>
      </c>
      <c r="M698" s="21">
        <v>3</v>
      </c>
      <c r="N698" s="34">
        <v>4</v>
      </c>
      <c r="O698" s="21">
        <v>4</v>
      </c>
      <c r="P698" s="34">
        <v>2</v>
      </c>
      <c r="Q698" s="26">
        <f t="shared" si="55"/>
        <v>10</v>
      </c>
      <c r="R698" s="20">
        <f t="shared" si="55"/>
        <v>8</v>
      </c>
      <c r="S698" s="27">
        <f t="shared" si="52"/>
        <v>9</v>
      </c>
      <c r="T698" s="28">
        <f t="shared" si="53"/>
        <v>2</v>
      </c>
      <c r="U698">
        <f t="shared" si="54"/>
        <v>1.4142135623730951</v>
      </c>
      <c r="W698" s="22">
        <v>9</v>
      </c>
    </row>
    <row r="699" spans="1:23" s="20" customFormat="1" ht="210">
      <c r="A699" s="195" t="s">
        <v>1813</v>
      </c>
      <c r="B699" s="192" t="s">
        <v>1814</v>
      </c>
      <c r="C699" s="195" t="s">
        <v>1815</v>
      </c>
      <c r="D699" s="195" t="s">
        <v>24</v>
      </c>
      <c r="E699" s="195" t="s">
        <v>25</v>
      </c>
      <c r="F699" s="75">
        <v>26410401</v>
      </c>
      <c r="G699" s="25"/>
      <c r="H699" s="25"/>
      <c r="I699" s="21">
        <v>3</v>
      </c>
      <c r="J699" s="34">
        <v>5</v>
      </c>
      <c r="K699" s="21">
        <v>5</v>
      </c>
      <c r="L699" s="34">
        <v>5</v>
      </c>
      <c r="M699" s="21">
        <v>2</v>
      </c>
      <c r="N699" s="34">
        <v>3</v>
      </c>
      <c r="O699" s="21">
        <v>1</v>
      </c>
      <c r="P699" s="34">
        <v>3</v>
      </c>
      <c r="Q699" s="26">
        <f t="shared" si="55"/>
        <v>11</v>
      </c>
      <c r="R699" s="20">
        <f t="shared" si="55"/>
        <v>16</v>
      </c>
      <c r="S699" s="27">
        <f t="shared" si="52"/>
        <v>13.5</v>
      </c>
      <c r="T699" s="28">
        <f t="shared" si="53"/>
        <v>5</v>
      </c>
      <c r="U699">
        <f t="shared" si="54"/>
        <v>3.5355339059327378</v>
      </c>
      <c r="W699" s="22">
        <v>13.5</v>
      </c>
    </row>
    <row r="700" spans="1:23" s="20" customFormat="1" ht="112">
      <c r="A700" s="195" t="s">
        <v>1816</v>
      </c>
      <c r="B700" s="192" t="s">
        <v>1817</v>
      </c>
      <c r="C700" s="195" t="s">
        <v>1818</v>
      </c>
      <c r="D700" s="195" t="s">
        <v>24</v>
      </c>
      <c r="E700" s="195" t="s">
        <v>25</v>
      </c>
      <c r="F700" s="75">
        <v>26407978</v>
      </c>
      <c r="G700" s="25"/>
      <c r="H700" s="25"/>
      <c r="I700" s="21">
        <v>5</v>
      </c>
      <c r="J700" s="34">
        <v>4</v>
      </c>
      <c r="K700" s="21">
        <v>2</v>
      </c>
      <c r="L700" s="34">
        <v>1</v>
      </c>
      <c r="M700" s="21">
        <v>3</v>
      </c>
      <c r="N700" s="34">
        <v>4</v>
      </c>
      <c r="O700" s="21">
        <v>2</v>
      </c>
      <c r="P700" s="34">
        <v>4</v>
      </c>
      <c r="Q700" s="26">
        <f t="shared" si="55"/>
        <v>12</v>
      </c>
      <c r="R700" s="20">
        <f t="shared" si="55"/>
        <v>13</v>
      </c>
      <c r="S700" s="27">
        <f t="shared" si="52"/>
        <v>12.5</v>
      </c>
      <c r="T700" s="28">
        <f t="shared" si="53"/>
        <v>1</v>
      </c>
      <c r="U700">
        <f t="shared" si="54"/>
        <v>0.70710678118654757</v>
      </c>
      <c r="W700" s="22">
        <v>12.5</v>
      </c>
    </row>
    <row r="701" spans="1:23" s="20" customFormat="1" ht="140">
      <c r="A701" s="195" t="s">
        <v>1819</v>
      </c>
      <c r="B701" s="192" t="s">
        <v>1820</v>
      </c>
      <c r="C701" s="195" t="s">
        <v>1821</v>
      </c>
      <c r="D701" s="195" t="s">
        <v>24</v>
      </c>
      <c r="E701" s="195" t="s">
        <v>25</v>
      </c>
      <c r="F701" s="75">
        <v>26403374</v>
      </c>
      <c r="G701" s="24"/>
      <c r="H701" s="25"/>
      <c r="I701" s="23">
        <v>5</v>
      </c>
      <c r="J701" s="34">
        <v>4</v>
      </c>
      <c r="K701" s="23">
        <v>1</v>
      </c>
      <c r="L701" s="34">
        <v>1</v>
      </c>
      <c r="M701" s="23">
        <v>5</v>
      </c>
      <c r="N701" s="34">
        <v>2</v>
      </c>
      <c r="O701" s="23">
        <v>3</v>
      </c>
      <c r="P701" s="34">
        <v>2</v>
      </c>
      <c r="Q701" s="26">
        <f t="shared" si="55"/>
        <v>14</v>
      </c>
      <c r="R701" s="20">
        <f t="shared" si="55"/>
        <v>9</v>
      </c>
      <c r="S701" s="27">
        <f t="shared" si="52"/>
        <v>11.5</v>
      </c>
      <c r="T701" s="28">
        <f t="shared" si="53"/>
        <v>5</v>
      </c>
      <c r="U701">
        <f t="shared" si="54"/>
        <v>3.5355339059327378</v>
      </c>
      <c r="W701" s="22">
        <v>11.5</v>
      </c>
    </row>
    <row r="702" spans="1:23" s="20" customFormat="1" ht="140">
      <c r="A702" s="195" t="s">
        <v>1822</v>
      </c>
      <c r="B702" s="192" t="s">
        <v>1823</v>
      </c>
      <c r="C702" s="195" t="s">
        <v>223</v>
      </c>
      <c r="D702" s="195" t="s">
        <v>24</v>
      </c>
      <c r="E702" s="195" t="s">
        <v>25</v>
      </c>
      <c r="F702" s="75">
        <v>26395447</v>
      </c>
      <c r="G702" s="25"/>
      <c r="H702" s="25"/>
      <c r="I702" s="21">
        <v>5</v>
      </c>
      <c r="J702" s="34">
        <v>5</v>
      </c>
      <c r="K702" s="21">
        <v>5</v>
      </c>
      <c r="L702" s="34">
        <v>5</v>
      </c>
      <c r="M702" s="21">
        <v>4</v>
      </c>
      <c r="N702" s="34">
        <v>4</v>
      </c>
      <c r="O702" s="21">
        <v>5</v>
      </c>
      <c r="P702" s="34">
        <v>3</v>
      </c>
      <c r="Q702" s="26">
        <f t="shared" si="55"/>
        <v>19</v>
      </c>
      <c r="R702" s="20">
        <f t="shared" si="55"/>
        <v>17</v>
      </c>
      <c r="S702" s="27">
        <f t="shared" si="52"/>
        <v>18</v>
      </c>
      <c r="T702" s="28">
        <f t="shared" si="53"/>
        <v>2</v>
      </c>
      <c r="U702">
        <f t="shared" si="54"/>
        <v>1.4142135623730951</v>
      </c>
      <c r="W702" s="22">
        <v>18</v>
      </c>
    </row>
    <row r="703" spans="1:23" s="20" customFormat="1" ht="210">
      <c r="A703" s="37" t="s">
        <v>405</v>
      </c>
      <c r="B703" s="37" t="s">
        <v>1824</v>
      </c>
      <c r="C703" s="37" t="s">
        <v>72</v>
      </c>
      <c r="D703" s="37" t="s">
        <v>29</v>
      </c>
      <c r="E703" s="37" t="s">
        <v>25</v>
      </c>
      <c r="F703" s="37">
        <v>26343348</v>
      </c>
      <c r="G703" s="25"/>
      <c r="H703" s="25"/>
      <c r="I703" s="21">
        <v>4</v>
      </c>
      <c r="J703" s="34">
        <v>4</v>
      </c>
      <c r="K703" s="21">
        <v>5</v>
      </c>
      <c r="L703" s="34">
        <v>4</v>
      </c>
      <c r="M703" s="21">
        <v>2</v>
      </c>
      <c r="N703" s="34">
        <v>5</v>
      </c>
      <c r="O703" s="21">
        <v>2</v>
      </c>
      <c r="P703" s="34">
        <v>4</v>
      </c>
      <c r="Q703" s="26">
        <f t="shared" si="55"/>
        <v>13</v>
      </c>
      <c r="R703" s="20">
        <f t="shared" si="55"/>
        <v>17</v>
      </c>
      <c r="S703" s="27">
        <f t="shared" si="52"/>
        <v>15</v>
      </c>
      <c r="T703" s="28">
        <f t="shared" si="53"/>
        <v>4</v>
      </c>
      <c r="U703">
        <f t="shared" si="54"/>
        <v>2.8284271247461903</v>
      </c>
      <c r="W703" s="22">
        <v>15</v>
      </c>
    </row>
    <row r="704" spans="1:23" s="20" customFormat="1" ht="225">
      <c r="A704" s="37" t="s">
        <v>1825</v>
      </c>
      <c r="B704" s="37" t="s">
        <v>1826</v>
      </c>
      <c r="C704" s="37" t="s">
        <v>1796</v>
      </c>
      <c r="D704" s="37" t="s">
        <v>29</v>
      </c>
      <c r="E704" s="37" t="s">
        <v>25</v>
      </c>
      <c r="F704" s="37">
        <v>26652758</v>
      </c>
      <c r="G704" s="33"/>
      <c r="H704" s="33"/>
      <c r="I704" s="21">
        <v>3</v>
      </c>
      <c r="J704" s="22">
        <v>2</v>
      </c>
      <c r="K704" s="26">
        <v>5</v>
      </c>
      <c r="L704" s="34">
        <v>3</v>
      </c>
      <c r="M704" s="21">
        <v>4</v>
      </c>
      <c r="N704" s="22">
        <v>5</v>
      </c>
      <c r="O704" s="21">
        <v>1</v>
      </c>
      <c r="P704" s="22">
        <v>4</v>
      </c>
      <c r="Q704" s="26">
        <f t="shared" si="55"/>
        <v>13</v>
      </c>
      <c r="R704" s="20">
        <f t="shared" si="55"/>
        <v>14</v>
      </c>
      <c r="S704" s="27">
        <f t="shared" si="52"/>
        <v>13.5</v>
      </c>
      <c r="T704" s="28">
        <f t="shared" si="53"/>
        <v>1</v>
      </c>
      <c r="U704">
        <f t="shared" si="54"/>
        <v>0.70710678118654757</v>
      </c>
      <c r="W704" s="22">
        <v>13.5</v>
      </c>
    </row>
    <row r="705" spans="1:23" s="20" customFormat="1" ht="285">
      <c r="A705" s="37" t="s">
        <v>1229</v>
      </c>
      <c r="B705" s="37" t="s">
        <v>1827</v>
      </c>
      <c r="C705" s="37" t="s">
        <v>1796</v>
      </c>
      <c r="D705" s="37" t="s">
        <v>24</v>
      </c>
      <c r="E705" s="37" t="s">
        <v>25</v>
      </c>
      <c r="F705" s="37">
        <v>26561430</v>
      </c>
      <c r="G705" s="33"/>
      <c r="H705" s="33"/>
      <c r="I705" s="21">
        <v>5</v>
      </c>
      <c r="J705" s="22">
        <v>3</v>
      </c>
      <c r="K705" s="26">
        <v>5</v>
      </c>
      <c r="L705" s="34">
        <v>5</v>
      </c>
      <c r="M705" s="21">
        <v>4</v>
      </c>
      <c r="N705" s="22">
        <v>3</v>
      </c>
      <c r="O705" s="21">
        <v>2</v>
      </c>
      <c r="P705" s="22">
        <v>3</v>
      </c>
      <c r="Q705" s="26">
        <f t="shared" si="55"/>
        <v>16</v>
      </c>
      <c r="R705" s="20">
        <f t="shared" si="55"/>
        <v>14</v>
      </c>
      <c r="S705" s="27">
        <f t="shared" si="52"/>
        <v>15</v>
      </c>
      <c r="T705" s="28">
        <f t="shared" si="53"/>
        <v>2</v>
      </c>
      <c r="U705">
        <f t="shared" si="54"/>
        <v>1.4142135623730951</v>
      </c>
      <c r="V705" s="22"/>
      <c r="W705" s="22">
        <v>15</v>
      </c>
    </row>
    <row r="706" spans="1:23" s="20" customFormat="1" ht="180">
      <c r="A706" s="37" t="s">
        <v>1828</v>
      </c>
      <c r="B706" s="37" t="s">
        <v>1829</v>
      </c>
      <c r="C706" s="37" t="s">
        <v>1796</v>
      </c>
      <c r="D706" s="37" t="s">
        <v>24</v>
      </c>
      <c r="E706" s="37" t="s">
        <v>25</v>
      </c>
      <c r="F706" s="37">
        <v>26548802</v>
      </c>
      <c r="G706" s="25"/>
      <c r="H706" s="25"/>
      <c r="I706" s="38">
        <v>4</v>
      </c>
      <c r="J706" s="39">
        <v>3</v>
      </c>
      <c r="K706" s="38">
        <v>5</v>
      </c>
      <c r="L706" s="39">
        <v>4</v>
      </c>
      <c r="M706" s="38">
        <v>4</v>
      </c>
      <c r="N706" s="39">
        <v>3</v>
      </c>
      <c r="O706" s="38">
        <v>2</v>
      </c>
      <c r="P706" s="34">
        <v>4</v>
      </c>
      <c r="Q706" s="26">
        <f t="shared" si="55"/>
        <v>15</v>
      </c>
      <c r="R706" s="20">
        <f t="shared" si="55"/>
        <v>14</v>
      </c>
      <c r="S706" s="27">
        <f t="shared" si="52"/>
        <v>14.5</v>
      </c>
      <c r="T706" s="28">
        <f t="shared" si="53"/>
        <v>1</v>
      </c>
      <c r="U706">
        <f t="shared" si="54"/>
        <v>0.70710678118654757</v>
      </c>
      <c r="W706" s="22">
        <v>14.5</v>
      </c>
    </row>
    <row r="707" spans="1:23" s="20" customFormat="1" ht="150">
      <c r="A707" s="42" t="s">
        <v>1302</v>
      </c>
      <c r="B707" s="42" t="s">
        <v>1830</v>
      </c>
      <c r="C707" s="42" t="s">
        <v>1796</v>
      </c>
      <c r="D707" s="42" t="s">
        <v>24</v>
      </c>
      <c r="E707" s="37" t="s">
        <v>25</v>
      </c>
      <c r="F707" s="37">
        <v>26490386</v>
      </c>
      <c r="G707" s="25"/>
      <c r="H707" s="25"/>
      <c r="I707" s="38">
        <v>3</v>
      </c>
      <c r="J707" s="39">
        <v>4</v>
      </c>
      <c r="K707" s="38">
        <v>4</v>
      </c>
      <c r="L707" s="39">
        <v>5</v>
      </c>
      <c r="M707" s="38">
        <v>5</v>
      </c>
      <c r="N707" s="39">
        <v>3</v>
      </c>
      <c r="O707" s="38">
        <v>4</v>
      </c>
      <c r="P707" s="34">
        <v>5</v>
      </c>
      <c r="Q707" s="26">
        <f t="shared" si="55"/>
        <v>16</v>
      </c>
      <c r="R707" s="20">
        <f t="shared" si="55"/>
        <v>17</v>
      </c>
      <c r="S707" s="27">
        <f t="shared" si="52"/>
        <v>16.5</v>
      </c>
      <c r="T707" s="28">
        <f t="shared" si="53"/>
        <v>1</v>
      </c>
      <c r="U707">
        <f t="shared" si="54"/>
        <v>0.70710678118654757</v>
      </c>
      <c r="W707" s="22">
        <v>16.5</v>
      </c>
    </row>
    <row r="708" spans="1:23" s="20" customFormat="1" ht="165">
      <c r="A708" s="37" t="s">
        <v>1831</v>
      </c>
      <c r="B708" s="37" t="s">
        <v>1832</v>
      </c>
      <c r="C708" s="37" t="s">
        <v>1796</v>
      </c>
      <c r="D708" s="37" t="s">
        <v>29</v>
      </c>
      <c r="E708" s="37" t="s">
        <v>25</v>
      </c>
      <c r="F708" s="37">
        <v>26486971</v>
      </c>
      <c r="G708" s="25"/>
      <c r="H708" s="25"/>
      <c r="I708" s="21">
        <v>3</v>
      </c>
      <c r="J708" s="34">
        <v>2</v>
      </c>
      <c r="K708" s="21">
        <v>4</v>
      </c>
      <c r="L708" s="34">
        <v>5</v>
      </c>
      <c r="M708" s="21">
        <v>5</v>
      </c>
      <c r="N708" s="34">
        <v>1</v>
      </c>
      <c r="O708" s="21">
        <v>2</v>
      </c>
      <c r="P708" s="34">
        <v>1</v>
      </c>
      <c r="Q708" s="26">
        <f t="shared" si="55"/>
        <v>14</v>
      </c>
      <c r="R708" s="20">
        <f t="shared" si="55"/>
        <v>9</v>
      </c>
      <c r="S708" s="27">
        <f t="shared" si="52"/>
        <v>11.5</v>
      </c>
      <c r="T708" s="28">
        <f t="shared" si="53"/>
        <v>5</v>
      </c>
      <c r="U708">
        <f t="shared" si="54"/>
        <v>3.5355339059327378</v>
      </c>
      <c r="W708" s="22">
        <v>11.5</v>
      </c>
    </row>
    <row r="709" spans="1:23" s="20" customFormat="1" ht="225">
      <c r="A709" s="37" t="s">
        <v>538</v>
      </c>
      <c r="B709" s="37" t="s">
        <v>1833</v>
      </c>
      <c r="C709" s="37" t="s">
        <v>43</v>
      </c>
      <c r="D709" s="37" t="s">
        <v>24</v>
      </c>
      <c r="E709" s="37" t="s">
        <v>25</v>
      </c>
      <c r="F709" s="37">
        <v>26440279</v>
      </c>
      <c r="G709" s="25"/>
      <c r="H709" s="25"/>
      <c r="I709" s="21">
        <v>5</v>
      </c>
      <c r="J709" s="34">
        <v>5</v>
      </c>
      <c r="K709" s="21">
        <v>5</v>
      </c>
      <c r="L709" s="34">
        <v>5</v>
      </c>
      <c r="M709" s="21">
        <v>4</v>
      </c>
      <c r="N709" s="34">
        <v>5</v>
      </c>
      <c r="O709" s="21">
        <v>3</v>
      </c>
      <c r="P709" s="34">
        <v>3</v>
      </c>
      <c r="Q709" s="26">
        <f t="shared" si="55"/>
        <v>17</v>
      </c>
      <c r="R709" s="20">
        <f t="shared" si="55"/>
        <v>18</v>
      </c>
      <c r="S709" s="27">
        <f t="shared" si="52"/>
        <v>17.5</v>
      </c>
      <c r="T709" s="28">
        <f t="shared" si="53"/>
        <v>1</v>
      </c>
      <c r="U709">
        <f t="shared" si="54"/>
        <v>0.70710678118654757</v>
      </c>
      <c r="W709" s="22">
        <v>17.5</v>
      </c>
    </row>
    <row r="710" spans="1:23" s="20" customFormat="1" ht="210">
      <c r="A710" s="37" t="s">
        <v>1834</v>
      </c>
      <c r="B710" s="37" t="s">
        <v>1835</v>
      </c>
      <c r="C710" s="37" t="s">
        <v>460</v>
      </c>
      <c r="D710" s="37" t="s">
        <v>24</v>
      </c>
      <c r="E710" s="37" t="s">
        <v>25</v>
      </c>
      <c r="F710" s="37">
        <v>26438032</v>
      </c>
      <c r="G710" s="24"/>
      <c r="H710" s="25"/>
      <c r="I710" s="23">
        <v>4</v>
      </c>
      <c r="J710" s="34">
        <v>2</v>
      </c>
      <c r="K710" s="23">
        <v>4</v>
      </c>
      <c r="L710" s="34">
        <v>4</v>
      </c>
      <c r="M710" s="23">
        <v>2</v>
      </c>
      <c r="N710" s="34">
        <v>2</v>
      </c>
      <c r="O710" s="23">
        <v>2</v>
      </c>
      <c r="P710" s="34">
        <v>1</v>
      </c>
      <c r="Q710" s="26">
        <f t="shared" si="55"/>
        <v>12</v>
      </c>
      <c r="R710" s="20">
        <f t="shared" si="55"/>
        <v>9</v>
      </c>
      <c r="S710" s="27">
        <f t="shared" si="52"/>
        <v>10.5</v>
      </c>
      <c r="T710" s="28">
        <f t="shared" si="53"/>
        <v>3</v>
      </c>
      <c r="U710">
        <f t="shared" si="54"/>
        <v>2.1213203435596424</v>
      </c>
      <c r="W710" s="22">
        <v>10.5</v>
      </c>
    </row>
    <row r="711" spans="1:23" s="20" customFormat="1" ht="135">
      <c r="A711" s="42" t="s">
        <v>1836</v>
      </c>
      <c r="B711" s="42" t="s">
        <v>1837</v>
      </c>
      <c r="C711" s="42" t="s">
        <v>1838</v>
      </c>
      <c r="D711" s="42" t="s">
        <v>24</v>
      </c>
      <c r="E711" s="37" t="s">
        <v>25</v>
      </c>
      <c r="F711" s="37">
        <v>26437670</v>
      </c>
      <c r="G711" s="25"/>
      <c r="H711" s="25"/>
      <c r="I711" s="21">
        <v>4</v>
      </c>
      <c r="J711" s="34">
        <v>5</v>
      </c>
      <c r="K711" s="21">
        <v>4</v>
      </c>
      <c r="L711" s="34">
        <v>4</v>
      </c>
      <c r="M711" s="21">
        <v>5</v>
      </c>
      <c r="N711" s="34">
        <v>5</v>
      </c>
      <c r="O711" s="21">
        <v>1</v>
      </c>
      <c r="P711" s="34">
        <v>5</v>
      </c>
      <c r="Q711" s="26">
        <f t="shared" si="55"/>
        <v>14</v>
      </c>
      <c r="R711" s="20">
        <f t="shared" si="55"/>
        <v>19</v>
      </c>
      <c r="S711" s="27">
        <f t="shared" si="52"/>
        <v>16.5</v>
      </c>
      <c r="T711" s="28">
        <f t="shared" si="53"/>
        <v>5</v>
      </c>
      <c r="U711">
        <f t="shared" si="54"/>
        <v>3.5355339059327378</v>
      </c>
      <c r="V711" s="20">
        <v>17</v>
      </c>
      <c r="W711" s="22">
        <f>(14+19+17)/3</f>
        <v>16.666666666666668</v>
      </c>
    </row>
    <row r="712" spans="1:23" s="9" customFormat="1" ht="135">
      <c r="A712" s="64" t="s">
        <v>1839</v>
      </c>
      <c r="B712" s="64" t="s">
        <v>1840</v>
      </c>
      <c r="C712" s="64" t="s">
        <v>1841</v>
      </c>
      <c r="D712" s="64" t="s">
        <v>29</v>
      </c>
      <c r="E712" s="64" t="s">
        <v>25</v>
      </c>
      <c r="F712" s="64"/>
      <c r="G712" s="129"/>
      <c r="H712" s="129"/>
      <c r="I712" s="127">
        <v>3</v>
      </c>
      <c r="J712" s="128">
        <v>0</v>
      </c>
      <c r="K712" s="127">
        <v>3</v>
      </c>
      <c r="L712" s="128">
        <v>0</v>
      </c>
      <c r="M712" s="127">
        <v>5</v>
      </c>
      <c r="N712" s="128">
        <v>3</v>
      </c>
      <c r="O712" s="127">
        <v>5</v>
      </c>
      <c r="P712" s="128">
        <v>1</v>
      </c>
      <c r="Q712" s="127">
        <v>16</v>
      </c>
      <c r="R712" s="12">
        <v>4</v>
      </c>
      <c r="S712" s="27">
        <f t="shared" si="52"/>
        <v>10</v>
      </c>
      <c r="T712" s="28">
        <f t="shared" si="53"/>
        <v>12</v>
      </c>
      <c r="U712">
        <f t="shared" si="54"/>
        <v>8.4852813742385695</v>
      </c>
      <c r="V712" s="12">
        <v>8</v>
      </c>
      <c r="W712" s="39">
        <f>(16+4+8)/3</f>
        <v>9.3333333333333339</v>
      </c>
    </row>
    <row r="713" spans="1:23" s="9" customFormat="1" ht="195">
      <c r="A713" s="64" t="s">
        <v>1842</v>
      </c>
      <c r="B713" s="64" t="s">
        <v>1843</v>
      </c>
      <c r="C713" s="64" t="s">
        <v>1844</v>
      </c>
      <c r="D713" s="64" t="s">
        <v>29</v>
      </c>
      <c r="E713" s="64" t="s">
        <v>25</v>
      </c>
      <c r="F713" s="64"/>
      <c r="G713" s="129"/>
      <c r="H713" s="129"/>
      <c r="I713" s="130">
        <v>5</v>
      </c>
      <c r="J713" s="128">
        <v>0</v>
      </c>
      <c r="K713" s="127">
        <v>1</v>
      </c>
      <c r="L713" s="128">
        <v>1</v>
      </c>
      <c r="M713" s="127">
        <v>3</v>
      </c>
      <c r="N713" s="128">
        <v>2</v>
      </c>
      <c r="O713" s="127">
        <v>5</v>
      </c>
      <c r="P713" s="128">
        <v>2</v>
      </c>
      <c r="Q713" s="127">
        <v>14</v>
      </c>
      <c r="R713" s="12">
        <v>5</v>
      </c>
      <c r="S713" s="27">
        <f t="shared" si="52"/>
        <v>9.5</v>
      </c>
      <c r="T713" s="28">
        <f t="shared" si="53"/>
        <v>9</v>
      </c>
      <c r="U713">
        <f t="shared" si="54"/>
        <v>6.3639610306789276</v>
      </c>
      <c r="V713" s="12">
        <v>5</v>
      </c>
      <c r="W713" s="39">
        <f>(14+5+5)/3</f>
        <v>8</v>
      </c>
    </row>
    <row r="714" spans="1:23" s="9" customFormat="1" ht="180">
      <c r="A714" s="64" t="s">
        <v>1845</v>
      </c>
      <c r="B714" s="64" t="s">
        <v>1846</v>
      </c>
      <c r="C714" s="64" t="s">
        <v>1847</v>
      </c>
      <c r="D714" s="64" t="s">
        <v>29</v>
      </c>
      <c r="E714" s="64" t="s">
        <v>25</v>
      </c>
      <c r="F714" s="64"/>
      <c r="G714" s="129"/>
      <c r="H714" s="129"/>
      <c r="I714" s="127">
        <v>2</v>
      </c>
      <c r="J714" s="128">
        <v>0</v>
      </c>
      <c r="K714" s="127">
        <v>1</v>
      </c>
      <c r="L714" s="128">
        <v>0</v>
      </c>
      <c r="M714" s="127">
        <v>5</v>
      </c>
      <c r="N714" s="128">
        <v>2</v>
      </c>
      <c r="O714" s="127">
        <v>5</v>
      </c>
      <c r="P714" s="128">
        <v>3</v>
      </c>
      <c r="Q714" s="127">
        <v>13</v>
      </c>
      <c r="R714" s="12">
        <v>5</v>
      </c>
      <c r="S714" s="27">
        <f t="shared" si="52"/>
        <v>9</v>
      </c>
      <c r="T714" s="28">
        <f t="shared" si="53"/>
        <v>8</v>
      </c>
      <c r="U714">
        <f t="shared" si="54"/>
        <v>5.6568542494923806</v>
      </c>
      <c r="V714" s="12">
        <v>8</v>
      </c>
      <c r="W714" s="39">
        <f>(13+5+8)/3</f>
        <v>8.6666666666666661</v>
      </c>
    </row>
    <row r="715" spans="1:23" s="9" customFormat="1" ht="60">
      <c r="A715" s="64" t="s">
        <v>96</v>
      </c>
      <c r="B715" s="64" t="s">
        <v>1848</v>
      </c>
      <c r="C715" s="64" t="s">
        <v>96</v>
      </c>
      <c r="D715" s="64" t="s">
        <v>29</v>
      </c>
      <c r="E715" s="64" t="s">
        <v>25</v>
      </c>
      <c r="F715" s="64" t="s">
        <v>1849</v>
      </c>
      <c r="G715" s="129"/>
      <c r="H715" s="129"/>
      <c r="I715" s="127">
        <v>2</v>
      </c>
      <c r="J715" s="128">
        <v>0</v>
      </c>
      <c r="K715" s="127">
        <v>0</v>
      </c>
      <c r="L715" s="128">
        <v>0</v>
      </c>
      <c r="M715" s="127">
        <v>3</v>
      </c>
      <c r="N715" s="128">
        <v>3</v>
      </c>
      <c r="O715" s="127">
        <v>5</v>
      </c>
      <c r="P715" s="128">
        <v>2</v>
      </c>
      <c r="Q715" s="127">
        <v>10</v>
      </c>
      <c r="R715" s="12">
        <v>5</v>
      </c>
      <c r="S715" s="27">
        <f t="shared" si="52"/>
        <v>7.5</v>
      </c>
      <c r="T715" s="28">
        <f t="shared" si="53"/>
        <v>5</v>
      </c>
      <c r="U715">
        <f t="shared" si="54"/>
        <v>3.5355339059327378</v>
      </c>
      <c r="V715" s="12"/>
      <c r="W715" s="39">
        <v>7.5</v>
      </c>
    </row>
    <row r="716" spans="1:23" s="9" customFormat="1" ht="210">
      <c r="A716" s="64" t="s">
        <v>1850</v>
      </c>
      <c r="B716" s="64" t="s">
        <v>1851</v>
      </c>
      <c r="C716" s="64" t="s">
        <v>1852</v>
      </c>
      <c r="D716" s="64" t="s">
        <v>24</v>
      </c>
      <c r="E716" s="64" t="s">
        <v>25</v>
      </c>
      <c r="F716" s="64"/>
      <c r="G716" s="129"/>
      <c r="H716" s="129"/>
      <c r="I716" s="127">
        <v>2</v>
      </c>
      <c r="J716" s="128">
        <v>3</v>
      </c>
      <c r="K716" s="127">
        <v>2</v>
      </c>
      <c r="L716" s="128">
        <v>2</v>
      </c>
      <c r="M716" s="127">
        <v>4</v>
      </c>
      <c r="N716" s="128">
        <v>5</v>
      </c>
      <c r="O716" s="127">
        <v>1</v>
      </c>
      <c r="P716" s="128">
        <v>5</v>
      </c>
      <c r="Q716" s="127">
        <v>9</v>
      </c>
      <c r="R716" s="12">
        <v>15</v>
      </c>
      <c r="S716" s="27">
        <f t="shared" si="52"/>
        <v>12</v>
      </c>
      <c r="T716" s="28">
        <f t="shared" si="53"/>
        <v>6</v>
      </c>
      <c r="U716">
        <f t="shared" si="54"/>
        <v>4.2426406871192848</v>
      </c>
      <c r="V716" s="12"/>
      <c r="W716" s="39">
        <v>12</v>
      </c>
    </row>
    <row r="717" spans="1:23" s="39" customFormat="1" ht="270">
      <c r="A717" s="71" t="s">
        <v>1853</v>
      </c>
      <c r="B717" s="71" t="s">
        <v>1854</v>
      </c>
      <c r="C717" s="64" t="s">
        <v>1855</v>
      </c>
      <c r="D717" s="71" t="s">
        <v>29</v>
      </c>
      <c r="E717" s="64" t="s">
        <v>25</v>
      </c>
      <c r="F717" s="64"/>
      <c r="G717" s="129"/>
      <c r="H717" s="129"/>
      <c r="I717" s="127">
        <v>0</v>
      </c>
      <c r="J717" s="128">
        <v>2</v>
      </c>
      <c r="K717" s="127">
        <v>0</v>
      </c>
      <c r="L717" s="128">
        <v>1</v>
      </c>
      <c r="M717" s="127">
        <v>3</v>
      </c>
      <c r="N717" s="128">
        <v>5</v>
      </c>
      <c r="O717" s="127">
        <v>2</v>
      </c>
      <c r="P717" s="128">
        <v>3</v>
      </c>
      <c r="Q717" s="127">
        <v>5</v>
      </c>
      <c r="R717" s="128">
        <v>11</v>
      </c>
      <c r="S717" s="27">
        <f t="shared" si="52"/>
        <v>8</v>
      </c>
      <c r="T717" s="28">
        <f t="shared" si="53"/>
        <v>6</v>
      </c>
      <c r="U717">
        <f t="shared" si="54"/>
        <v>4.2426406871192848</v>
      </c>
      <c r="V717" s="128"/>
      <c r="W717" s="39">
        <v>8</v>
      </c>
    </row>
    <row r="718" spans="1:23" s="9" customFormat="1" ht="165">
      <c r="A718" s="64" t="s">
        <v>1856</v>
      </c>
      <c r="B718" s="64" t="s">
        <v>1857</v>
      </c>
      <c r="C718" s="64" t="s">
        <v>43</v>
      </c>
      <c r="D718" s="64" t="s">
        <v>24</v>
      </c>
      <c r="E718" s="64" t="s">
        <v>25</v>
      </c>
      <c r="F718" s="64"/>
      <c r="G718" s="129"/>
      <c r="H718" s="129"/>
      <c r="I718" s="127">
        <v>3</v>
      </c>
      <c r="J718" s="131">
        <v>3</v>
      </c>
      <c r="K718" s="127">
        <v>5</v>
      </c>
      <c r="L718" s="128">
        <v>5</v>
      </c>
      <c r="M718" s="127">
        <v>4</v>
      </c>
      <c r="N718" s="128">
        <v>5</v>
      </c>
      <c r="O718" s="127">
        <v>3</v>
      </c>
      <c r="P718" s="128">
        <v>5</v>
      </c>
      <c r="Q718" s="127">
        <v>15</v>
      </c>
      <c r="R718" s="12">
        <v>18</v>
      </c>
      <c r="S718" s="27">
        <f t="shared" si="52"/>
        <v>16.5</v>
      </c>
      <c r="T718" s="28">
        <f t="shared" si="53"/>
        <v>3</v>
      </c>
      <c r="U718">
        <f t="shared" si="54"/>
        <v>2.1213203435596424</v>
      </c>
      <c r="V718" s="12"/>
      <c r="W718" s="39">
        <v>16.5</v>
      </c>
    </row>
    <row r="719" spans="1:23" s="9" customFormat="1" ht="165">
      <c r="A719" s="64" t="s">
        <v>1858</v>
      </c>
      <c r="B719" s="64" t="s">
        <v>1859</v>
      </c>
      <c r="C719" s="64" t="s">
        <v>1860</v>
      </c>
      <c r="D719" s="64" t="s">
        <v>29</v>
      </c>
      <c r="E719" s="64" t="s">
        <v>25</v>
      </c>
      <c r="F719" s="64"/>
      <c r="G719" s="129"/>
      <c r="H719" s="129"/>
      <c r="I719" s="127">
        <v>2</v>
      </c>
      <c r="J719" s="128">
        <v>1</v>
      </c>
      <c r="K719" s="127">
        <v>1</v>
      </c>
      <c r="L719" s="128">
        <v>1</v>
      </c>
      <c r="M719" s="127">
        <v>2</v>
      </c>
      <c r="N719" s="128">
        <v>5</v>
      </c>
      <c r="O719" s="127">
        <v>2</v>
      </c>
      <c r="P719" s="128">
        <v>5</v>
      </c>
      <c r="Q719" s="127">
        <v>7</v>
      </c>
      <c r="R719" s="12">
        <v>12</v>
      </c>
      <c r="S719" s="27">
        <f t="shared" si="52"/>
        <v>9.5</v>
      </c>
      <c r="T719" s="28">
        <f t="shared" si="53"/>
        <v>5</v>
      </c>
      <c r="U719">
        <f t="shared" si="54"/>
        <v>3.5355339059327378</v>
      </c>
      <c r="V719" s="12"/>
      <c r="W719" s="39">
        <v>9.5</v>
      </c>
    </row>
    <row r="720" spans="1:23" s="9" customFormat="1" ht="180">
      <c r="A720" s="64" t="s">
        <v>1861</v>
      </c>
      <c r="B720" s="64" t="s">
        <v>1862</v>
      </c>
      <c r="C720" s="64" t="s">
        <v>1863</v>
      </c>
      <c r="D720" s="64" t="s">
        <v>29</v>
      </c>
      <c r="E720" s="64" t="s">
        <v>25</v>
      </c>
      <c r="F720" s="64"/>
      <c r="G720" s="129"/>
      <c r="H720" s="129"/>
      <c r="I720" s="127">
        <v>3</v>
      </c>
      <c r="J720" s="128">
        <v>3</v>
      </c>
      <c r="K720" s="127">
        <v>5</v>
      </c>
      <c r="L720" s="128">
        <v>5</v>
      </c>
      <c r="M720" s="127">
        <v>2</v>
      </c>
      <c r="N720" s="128">
        <v>5</v>
      </c>
      <c r="O720" s="127">
        <v>5</v>
      </c>
      <c r="P720" s="128">
        <v>5</v>
      </c>
      <c r="Q720" s="127">
        <v>15</v>
      </c>
      <c r="R720" s="12">
        <v>18</v>
      </c>
      <c r="S720" s="27">
        <f t="shared" si="52"/>
        <v>16.5</v>
      </c>
      <c r="T720" s="28">
        <f t="shared" si="53"/>
        <v>3</v>
      </c>
      <c r="U720">
        <f t="shared" si="54"/>
        <v>2.1213203435596424</v>
      </c>
      <c r="V720" s="12"/>
      <c r="W720" s="39">
        <v>16.5</v>
      </c>
    </row>
    <row r="721" spans="1:23" s="9" customFormat="1" ht="285">
      <c r="A721" s="64" t="s">
        <v>1864</v>
      </c>
      <c r="B721" s="64" t="s">
        <v>1865</v>
      </c>
      <c r="C721" s="64" t="s">
        <v>43</v>
      </c>
      <c r="D721" s="64" t="s">
        <v>24</v>
      </c>
      <c r="E721" s="64" t="s">
        <v>25</v>
      </c>
      <c r="F721" s="64"/>
      <c r="G721" s="132"/>
      <c r="H721" s="129"/>
      <c r="I721" s="133">
        <v>4</v>
      </c>
      <c r="J721" s="128">
        <v>5</v>
      </c>
      <c r="K721" s="133">
        <v>5</v>
      </c>
      <c r="L721" s="128">
        <v>2</v>
      </c>
      <c r="M721" s="133">
        <v>2</v>
      </c>
      <c r="N721" s="128">
        <v>5</v>
      </c>
      <c r="O721" s="133">
        <v>1</v>
      </c>
      <c r="P721" s="128">
        <v>5</v>
      </c>
      <c r="Q721" s="127">
        <v>12</v>
      </c>
      <c r="R721" s="12">
        <v>17</v>
      </c>
      <c r="S721" s="27">
        <f t="shared" si="52"/>
        <v>14.5</v>
      </c>
      <c r="T721" s="28">
        <f t="shared" si="53"/>
        <v>5</v>
      </c>
      <c r="U721">
        <f t="shared" si="54"/>
        <v>3.5355339059327378</v>
      </c>
      <c r="V721" s="12"/>
      <c r="W721" s="39">
        <v>14.5</v>
      </c>
    </row>
    <row r="722" spans="1:23" s="9" customFormat="1" ht="225">
      <c r="A722" s="71" t="s">
        <v>1866</v>
      </c>
      <c r="B722" s="71" t="s">
        <v>1867</v>
      </c>
      <c r="C722" s="71" t="s">
        <v>1868</v>
      </c>
      <c r="D722" s="71" t="s">
        <v>29</v>
      </c>
      <c r="E722" s="64" t="s">
        <v>25</v>
      </c>
      <c r="F722" s="64"/>
      <c r="G722" s="129"/>
      <c r="H722" s="129"/>
      <c r="I722" s="127">
        <v>3</v>
      </c>
      <c r="J722" s="128">
        <v>0</v>
      </c>
      <c r="K722" s="127">
        <v>1</v>
      </c>
      <c r="L722" s="128">
        <v>0</v>
      </c>
      <c r="M722" s="127">
        <v>5</v>
      </c>
      <c r="N722" s="128">
        <v>5</v>
      </c>
      <c r="O722" s="127">
        <v>5</v>
      </c>
      <c r="P722" s="128">
        <v>2</v>
      </c>
      <c r="Q722" s="127">
        <v>14</v>
      </c>
      <c r="R722" s="12">
        <v>7</v>
      </c>
      <c r="S722" s="27">
        <f t="shared" si="52"/>
        <v>10.5</v>
      </c>
      <c r="T722" s="28">
        <f t="shared" si="53"/>
        <v>7</v>
      </c>
      <c r="U722">
        <f t="shared" si="54"/>
        <v>4.9497474683058327</v>
      </c>
      <c r="V722" s="12">
        <v>9</v>
      </c>
      <c r="W722" s="39">
        <v>10</v>
      </c>
    </row>
    <row r="723" spans="1:23" s="9" customFormat="1" ht="255">
      <c r="A723" s="64" t="s">
        <v>1869</v>
      </c>
      <c r="B723" s="64" t="s">
        <v>1870</v>
      </c>
      <c r="C723" s="64" t="s">
        <v>1855</v>
      </c>
      <c r="D723" s="64" t="s">
        <v>29</v>
      </c>
      <c r="E723" s="64" t="s">
        <v>25</v>
      </c>
      <c r="F723" s="64"/>
      <c r="G723" s="129"/>
      <c r="H723" s="129"/>
      <c r="I723" s="127">
        <v>0</v>
      </c>
      <c r="J723" s="128">
        <v>2</v>
      </c>
      <c r="K723" s="127">
        <v>0</v>
      </c>
      <c r="L723" s="128">
        <v>0</v>
      </c>
      <c r="M723" s="127">
        <v>3</v>
      </c>
      <c r="N723" s="128">
        <v>5</v>
      </c>
      <c r="O723" s="127">
        <v>2</v>
      </c>
      <c r="P723" s="128">
        <v>5</v>
      </c>
      <c r="Q723" s="127">
        <v>5</v>
      </c>
      <c r="R723" s="128">
        <v>12</v>
      </c>
      <c r="S723" s="27">
        <f t="shared" si="52"/>
        <v>8.5</v>
      </c>
      <c r="T723" s="28">
        <f t="shared" si="53"/>
        <v>7</v>
      </c>
      <c r="U723">
        <f t="shared" si="54"/>
        <v>4.9497474683058327</v>
      </c>
      <c r="V723" s="128">
        <v>9</v>
      </c>
      <c r="W723" s="39">
        <f>(5+12+9)/3</f>
        <v>8.6666666666666661</v>
      </c>
    </row>
    <row r="724" spans="1:23" s="9" customFormat="1" ht="150">
      <c r="A724" s="64" t="s">
        <v>1871</v>
      </c>
      <c r="B724" s="64" t="s">
        <v>1872</v>
      </c>
      <c r="C724" s="64" t="s">
        <v>1873</v>
      </c>
      <c r="D724" s="64" t="s">
        <v>29</v>
      </c>
      <c r="E724" s="64" t="s">
        <v>28</v>
      </c>
      <c r="F724" s="64"/>
      <c r="G724" s="136">
        <v>5</v>
      </c>
      <c r="H724" s="128">
        <v>4</v>
      </c>
      <c r="I724" s="127">
        <v>1</v>
      </c>
      <c r="J724" s="128">
        <v>1</v>
      </c>
      <c r="K724" s="196"/>
      <c r="L724" s="196"/>
      <c r="M724" s="127">
        <v>5</v>
      </c>
      <c r="N724" s="128">
        <v>4</v>
      </c>
      <c r="O724" s="127">
        <v>5</v>
      </c>
      <c r="P724" s="128">
        <v>0</v>
      </c>
      <c r="Q724" s="127">
        <v>16</v>
      </c>
      <c r="R724" s="12">
        <v>9</v>
      </c>
      <c r="S724" s="27">
        <f t="shared" si="52"/>
        <v>12.5</v>
      </c>
      <c r="T724" s="28">
        <f t="shared" si="53"/>
        <v>7</v>
      </c>
      <c r="U724">
        <f t="shared" si="54"/>
        <v>4.9497474683058327</v>
      </c>
      <c r="V724" s="9">
        <v>10</v>
      </c>
      <c r="W724" s="39">
        <f>(16+9+10)/3</f>
        <v>11.666666666666666</v>
      </c>
    </row>
    <row r="725" spans="1:23" s="9" customFormat="1" ht="105">
      <c r="A725" s="64" t="s">
        <v>1871</v>
      </c>
      <c r="B725" s="64" t="s">
        <v>1874</v>
      </c>
      <c r="C725" s="64" t="s">
        <v>1873</v>
      </c>
      <c r="D725" s="64" t="s">
        <v>29</v>
      </c>
      <c r="E725" s="64" t="s">
        <v>28</v>
      </c>
      <c r="F725" s="64"/>
      <c r="G725" s="136">
        <v>5</v>
      </c>
      <c r="H725" s="128">
        <v>5</v>
      </c>
      <c r="I725" s="130">
        <v>2</v>
      </c>
      <c r="J725" s="128">
        <v>0</v>
      </c>
      <c r="K725" s="196"/>
      <c r="L725" s="196"/>
      <c r="M725" s="127">
        <v>5</v>
      </c>
      <c r="N725" s="128">
        <v>2</v>
      </c>
      <c r="O725" s="127">
        <v>1</v>
      </c>
      <c r="P725" s="128">
        <v>0</v>
      </c>
      <c r="Q725" s="127">
        <v>13</v>
      </c>
      <c r="R725" s="12">
        <v>7</v>
      </c>
      <c r="S725" s="27">
        <f t="shared" si="52"/>
        <v>10</v>
      </c>
      <c r="T725" s="28">
        <f t="shared" si="53"/>
        <v>6</v>
      </c>
      <c r="U725">
        <f t="shared" si="54"/>
        <v>4.2426406871192848</v>
      </c>
      <c r="W725" s="39">
        <v>10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Lam</dc:creator>
  <cp:lastModifiedBy>Microsoft Office User</cp:lastModifiedBy>
  <dcterms:created xsi:type="dcterms:W3CDTF">2016-01-09T17:52:13Z</dcterms:created>
  <dcterms:modified xsi:type="dcterms:W3CDTF">2020-08-25T16:08:11Z</dcterms:modified>
</cp:coreProperties>
</file>